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definedNames>
    <definedName name="_xlnm.Print_Titles" localSheetId="0">Sheet1!$1:$1</definedName>
  </definedNames>
  <calcPr calcId="144525"/>
</workbook>
</file>

<file path=xl/sharedStrings.xml><?xml version="1.0" encoding="utf-8"?>
<sst xmlns="http://schemas.openxmlformats.org/spreadsheetml/2006/main" count="51">
  <si>
    <t>旺苍嘉川化工园区建设项目及配套建设项目征收房屋附着物补偿及人员安置补偿复核公示表(二)</t>
  </si>
  <si>
    <t>序号</t>
  </si>
  <si>
    <t>村组</t>
  </si>
  <si>
    <t>被征收人</t>
  </si>
  <si>
    <t>房屋征收补偿</t>
  </si>
  <si>
    <t>人员安置补偿</t>
  </si>
  <si>
    <t>合计补偿金额</t>
  </si>
  <si>
    <t>备注</t>
  </si>
  <si>
    <t>征收面积</t>
  </si>
  <si>
    <t>补偿金额</t>
  </si>
  <si>
    <t>装修补偿</t>
  </si>
  <si>
    <t>附着物补偿</t>
  </si>
  <si>
    <t>过渡费</t>
  </si>
  <si>
    <t>搬家补助</t>
  </si>
  <si>
    <t>奖金</t>
  </si>
  <si>
    <t>安置人数</t>
  </si>
  <si>
    <t>安置补偿费</t>
  </si>
  <si>
    <t>五通补偿费</t>
  </si>
  <si>
    <t>和平四组</t>
  </si>
  <si>
    <t>张仁福</t>
  </si>
  <si>
    <t>张仁祝</t>
  </si>
  <si>
    <t>袁家忠</t>
  </si>
  <si>
    <t>张仁见</t>
  </si>
  <si>
    <t>张涛</t>
  </si>
  <si>
    <t>吴平仁</t>
  </si>
  <si>
    <t>张仁岗</t>
  </si>
  <si>
    <t>张全吉</t>
  </si>
  <si>
    <t>张仁财</t>
  </si>
  <si>
    <t>张洲铭</t>
  </si>
  <si>
    <t>张贵清</t>
  </si>
  <si>
    <t>张仁厚（8）</t>
  </si>
  <si>
    <t>张烈</t>
  </si>
  <si>
    <t>严仔兵</t>
  </si>
  <si>
    <t>张孝伟</t>
  </si>
  <si>
    <t>张全书</t>
  </si>
  <si>
    <t>张仁松</t>
  </si>
  <si>
    <t>张仁军</t>
  </si>
  <si>
    <t>郭珍</t>
  </si>
  <si>
    <t>李燕</t>
  </si>
  <si>
    <t>米国田</t>
  </si>
  <si>
    <t>安天帮</t>
  </si>
  <si>
    <t>安忠祥</t>
  </si>
  <si>
    <t>杨显平</t>
  </si>
  <si>
    <t>张仁模</t>
  </si>
  <si>
    <t>含张全寿</t>
  </si>
  <si>
    <t>张仁奉</t>
  </si>
  <si>
    <t>张仁平</t>
  </si>
  <si>
    <t>张孝培</t>
  </si>
  <si>
    <t>张孝军</t>
  </si>
  <si>
    <t>张仁义</t>
  </si>
  <si>
    <t>郭清方</t>
  </si>
</sst>
</file>

<file path=xl/styles.xml><?xml version="1.0" encoding="utf-8"?>
<styleSheet xmlns="http://schemas.openxmlformats.org/spreadsheetml/2006/main">
  <numFmts count="7">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 numFmtId="176" formatCode="0_ "/>
    <numFmt numFmtId="177" formatCode="0.00_);[Red]\(0.00\)"/>
    <numFmt numFmtId="178" formatCode="0.00_ "/>
  </numFmts>
  <fonts count="25">
    <font>
      <sz val="11"/>
      <color theme="1"/>
      <name val="宋体"/>
      <charset val="134"/>
      <scheme val="minor"/>
    </font>
    <font>
      <b/>
      <sz val="18"/>
      <color theme="1"/>
      <name val="方正小标宋简体"/>
      <charset val="134"/>
    </font>
    <font>
      <b/>
      <sz val="11"/>
      <color theme="1"/>
      <name val="宋体"/>
      <charset val="134"/>
      <scheme val="minor"/>
    </font>
    <font>
      <sz val="11"/>
      <name val="宋体"/>
      <charset val="134"/>
      <scheme val="minor"/>
    </font>
    <font>
      <sz val="12"/>
      <color theme="1"/>
      <name val="宋体"/>
      <charset val="134"/>
      <scheme val="minor"/>
    </font>
    <font>
      <sz val="10"/>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theme="0"/>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
      <patternFill patternType="solid">
        <fgColor theme="8"/>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tint="0.599993896298105"/>
        <bgColor indexed="64"/>
      </patternFill>
    </fill>
    <fill>
      <patternFill patternType="solid">
        <fgColor theme="5" tint="0.599993896298105"/>
        <bgColor indexed="64"/>
      </patternFill>
    </fill>
  </fills>
  <borders count="16">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0" borderId="0" applyNumberFormat="0" applyBorder="0" applyAlignment="0" applyProtection="0">
      <alignment vertical="center"/>
    </xf>
    <xf numFmtId="0" fontId="10" fillId="12"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9" fillId="11" borderId="0" applyNumberFormat="0" applyBorder="0" applyAlignment="0" applyProtection="0">
      <alignment vertical="center"/>
    </xf>
    <xf numFmtId="43" fontId="0" fillId="0" borderId="0" applyFont="0" applyFill="0" applyBorder="0" applyAlignment="0" applyProtection="0">
      <alignment vertical="center"/>
    </xf>
    <xf numFmtId="0" fontId="11" fillId="1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 borderId="8" applyNumberFormat="0" applyFont="0" applyAlignment="0" applyProtection="0">
      <alignment vertical="center"/>
    </xf>
    <xf numFmtId="0" fontId="11" fillId="16" borderId="0" applyNumberFormat="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11" applyNumberFormat="0" applyFill="0" applyAlignment="0" applyProtection="0">
      <alignment vertical="center"/>
    </xf>
    <xf numFmtId="0" fontId="20" fillId="0" borderId="11" applyNumberFormat="0" applyFill="0" applyAlignment="0" applyProtection="0">
      <alignment vertical="center"/>
    </xf>
    <xf numFmtId="0" fontId="11" fillId="19" borderId="0" applyNumberFormat="0" applyBorder="0" applyAlignment="0" applyProtection="0">
      <alignment vertical="center"/>
    </xf>
    <xf numFmtId="0" fontId="8" fillId="0" borderId="13" applyNumberFormat="0" applyFill="0" applyAlignment="0" applyProtection="0">
      <alignment vertical="center"/>
    </xf>
    <xf numFmtId="0" fontId="11" fillId="18" borderId="0" applyNumberFormat="0" applyBorder="0" applyAlignment="0" applyProtection="0">
      <alignment vertical="center"/>
    </xf>
    <xf numFmtId="0" fontId="22" fillId="21" borderId="14" applyNumberFormat="0" applyAlignment="0" applyProtection="0">
      <alignment vertical="center"/>
    </xf>
    <xf numFmtId="0" fontId="23" fillId="21" borderId="9" applyNumberFormat="0" applyAlignment="0" applyProtection="0">
      <alignment vertical="center"/>
    </xf>
    <xf numFmtId="0" fontId="24" fillId="22" borderId="15" applyNumberFormat="0" applyAlignment="0" applyProtection="0">
      <alignment vertical="center"/>
    </xf>
    <xf numFmtId="0" fontId="6" fillId="9" borderId="0" applyNumberFormat="0" applyBorder="0" applyAlignment="0" applyProtection="0">
      <alignment vertical="center"/>
    </xf>
    <xf numFmtId="0" fontId="11" fillId="24" borderId="0" applyNumberFormat="0" applyBorder="0" applyAlignment="0" applyProtection="0">
      <alignment vertical="center"/>
    </xf>
    <xf numFmtId="0" fontId="17" fillId="0" borderId="10" applyNumberFormat="0" applyFill="0" applyAlignment="0" applyProtection="0">
      <alignment vertical="center"/>
    </xf>
    <xf numFmtId="0" fontId="19" fillId="0" borderId="12" applyNumberFormat="0" applyFill="0" applyAlignment="0" applyProtection="0">
      <alignment vertical="center"/>
    </xf>
    <xf numFmtId="0" fontId="21" fillId="20" borderId="0" applyNumberFormat="0" applyBorder="0" applyAlignment="0" applyProtection="0">
      <alignment vertical="center"/>
    </xf>
    <xf numFmtId="0" fontId="12" fillId="15" borderId="0" applyNumberFormat="0" applyBorder="0" applyAlignment="0" applyProtection="0">
      <alignment vertical="center"/>
    </xf>
    <xf numFmtId="0" fontId="6" fillId="26" borderId="0" applyNumberFormat="0" applyBorder="0" applyAlignment="0" applyProtection="0">
      <alignment vertical="center"/>
    </xf>
    <xf numFmtId="0" fontId="11" fillId="30" borderId="0" applyNumberFormat="0" applyBorder="0" applyAlignment="0" applyProtection="0">
      <alignment vertical="center"/>
    </xf>
    <xf numFmtId="0" fontId="6" fillId="8" borderId="0" applyNumberFormat="0" applyBorder="0" applyAlignment="0" applyProtection="0">
      <alignment vertical="center"/>
    </xf>
    <xf numFmtId="0" fontId="6" fillId="5" borderId="0" applyNumberFormat="0" applyBorder="0" applyAlignment="0" applyProtection="0">
      <alignment vertical="center"/>
    </xf>
    <xf numFmtId="0" fontId="6" fillId="25" borderId="0" applyNumberFormat="0" applyBorder="0" applyAlignment="0" applyProtection="0">
      <alignment vertical="center"/>
    </xf>
    <xf numFmtId="0" fontId="6" fillId="32" borderId="0" applyNumberFormat="0" applyBorder="0" applyAlignment="0" applyProtection="0">
      <alignment vertical="center"/>
    </xf>
    <xf numFmtId="0" fontId="11" fillId="29" borderId="0" applyNumberFormat="0" applyBorder="0" applyAlignment="0" applyProtection="0">
      <alignment vertical="center"/>
    </xf>
    <xf numFmtId="0" fontId="11" fillId="28" borderId="0" applyNumberFormat="0" applyBorder="0" applyAlignment="0" applyProtection="0">
      <alignment vertical="center"/>
    </xf>
    <xf numFmtId="0" fontId="6" fillId="7" borderId="0" applyNumberFormat="0" applyBorder="0" applyAlignment="0" applyProtection="0">
      <alignment vertical="center"/>
    </xf>
    <xf numFmtId="0" fontId="6" fillId="4" borderId="0" applyNumberFormat="0" applyBorder="0" applyAlignment="0" applyProtection="0">
      <alignment vertical="center"/>
    </xf>
    <xf numFmtId="0" fontId="11" fillId="23" borderId="0" applyNumberFormat="0" applyBorder="0" applyAlignment="0" applyProtection="0">
      <alignment vertical="center"/>
    </xf>
    <xf numFmtId="0" fontId="6" fillId="31" borderId="0" applyNumberFormat="0" applyBorder="0" applyAlignment="0" applyProtection="0">
      <alignment vertical="center"/>
    </xf>
    <xf numFmtId="0" fontId="11" fillId="14" borderId="0" applyNumberFormat="0" applyBorder="0" applyAlignment="0" applyProtection="0">
      <alignment vertical="center"/>
    </xf>
    <xf numFmtId="0" fontId="11" fillId="27" borderId="0" applyNumberFormat="0" applyBorder="0" applyAlignment="0" applyProtection="0">
      <alignment vertical="center"/>
    </xf>
    <xf numFmtId="0" fontId="6" fillId="3" borderId="0" applyNumberFormat="0" applyBorder="0" applyAlignment="0" applyProtection="0">
      <alignment vertical="center"/>
    </xf>
    <xf numFmtId="0" fontId="11" fillId="13" borderId="0" applyNumberFormat="0" applyBorder="0" applyAlignment="0" applyProtection="0">
      <alignment vertical="center"/>
    </xf>
  </cellStyleXfs>
  <cellXfs count="35">
    <xf numFmtId="0" fontId="0" fillId="0" borderId="0" xfId="0">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0" fillId="0" borderId="5" xfId="0" applyFill="1" applyBorder="1" applyAlignment="1">
      <alignment horizontal="center" vertical="center"/>
    </xf>
    <xf numFmtId="178" fontId="0" fillId="0" borderId="5" xfId="0" applyNumberFormat="1" applyFill="1" applyBorder="1" applyAlignment="1">
      <alignment horizontal="center" vertical="center"/>
    </xf>
    <xf numFmtId="178" fontId="3" fillId="0" borderId="5" xfId="0" applyNumberFormat="1" applyFont="1" applyFill="1" applyBorder="1" applyAlignment="1">
      <alignment horizontal="center" vertical="center"/>
    </xf>
    <xf numFmtId="0" fontId="3"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177" fontId="4" fillId="0" borderId="5" xfId="0" applyNumberFormat="1" applyFont="1" applyFill="1" applyBorder="1" applyAlignment="1">
      <alignment horizontal="center" vertical="center"/>
    </xf>
    <xf numFmtId="0" fontId="2" fillId="0" borderId="6" xfId="0" applyFont="1" applyFill="1" applyBorder="1" applyAlignment="1">
      <alignment horizontal="center" vertical="center"/>
    </xf>
    <xf numFmtId="0" fontId="0" fillId="0" borderId="5" xfId="0" applyFill="1" applyBorder="1" applyAlignment="1">
      <alignment vertical="center"/>
    </xf>
    <xf numFmtId="176" fontId="0" fillId="0" borderId="5" xfId="0" applyNumberFormat="1" applyFill="1" applyBorder="1" applyAlignment="1">
      <alignment horizontal="center" vertical="center"/>
    </xf>
    <xf numFmtId="178" fontId="0" fillId="0" borderId="2" xfId="0" applyNumberFormat="1" applyFill="1" applyBorder="1" applyAlignment="1">
      <alignment horizontal="center" vertical="center"/>
    </xf>
    <xf numFmtId="0" fontId="0" fillId="0" borderId="5" xfId="0" applyFont="1" applyFill="1" applyBorder="1" applyAlignment="1">
      <alignment horizontal="center" vertical="center"/>
    </xf>
    <xf numFmtId="0" fontId="2" fillId="0" borderId="5" xfId="0" applyFont="1" applyFill="1" applyBorder="1" applyAlignment="1">
      <alignment vertical="center"/>
    </xf>
    <xf numFmtId="0" fontId="0" fillId="0" borderId="5" xfId="0" applyBorder="1" applyAlignment="1">
      <alignment horizontal="center" vertical="center"/>
    </xf>
    <xf numFmtId="0" fontId="0" fillId="0" borderId="5" xfId="0" applyBorder="1">
      <alignment vertical="center"/>
    </xf>
    <xf numFmtId="178" fontId="3" fillId="0" borderId="2" xfId="0" applyNumberFormat="1" applyFont="1" applyFill="1" applyBorder="1" applyAlignment="1">
      <alignment horizontal="center" vertical="center"/>
    </xf>
    <xf numFmtId="178" fontId="4" fillId="0" borderId="2" xfId="0" applyNumberFormat="1" applyFont="1" applyFill="1" applyBorder="1" applyAlignment="1">
      <alignment horizontal="center" vertical="center"/>
    </xf>
    <xf numFmtId="0" fontId="0" fillId="0" borderId="1" xfId="0" applyBorder="1" applyAlignment="1">
      <alignment horizontal="center" vertical="center"/>
    </xf>
    <xf numFmtId="176" fontId="0" fillId="0" borderId="1" xfId="0" applyNumberFormat="1" applyFill="1" applyBorder="1" applyAlignment="1">
      <alignment horizontal="center" vertical="center"/>
    </xf>
    <xf numFmtId="178" fontId="0" fillId="0" borderId="1" xfId="0" applyNumberFormat="1" applyFill="1" applyBorder="1" applyAlignment="1">
      <alignment horizontal="center" vertical="center"/>
    </xf>
    <xf numFmtId="0" fontId="0" fillId="0" borderId="7" xfId="0" applyBorder="1" applyAlignment="1">
      <alignment horizontal="center" vertical="center"/>
    </xf>
    <xf numFmtId="176" fontId="0" fillId="0" borderId="7" xfId="0" applyNumberFormat="1" applyFill="1" applyBorder="1" applyAlignment="1">
      <alignment horizontal="center" vertical="center"/>
    </xf>
    <xf numFmtId="178" fontId="0" fillId="0" borderId="7" xfId="0" applyNumberFormat="1" applyFill="1" applyBorder="1" applyAlignment="1">
      <alignment horizontal="center" vertical="center"/>
    </xf>
    <xf numFmtId="0" fontId="0" fillId="0" borderId="4" xfId="0" applyBorder="1" applyAlignment="1">
      <alignment horizontal="center" vertical="center"/>
    </xf>
    <xf numFmtId="176" fontId="0" fillId="0" borderId="4" xfId="0" applyNumberFormat="1" applyFill="1" applyBorder="1" applyAlignment="1">
      <alignment horizontal="center" vertical="center"/>
    </xf>
    <xf numFmtId="178" fontId="0" fillId="0" borderId="4" xfId="0" applyNumberFormat="1" applyFill="1" applyBorder="1" applyAlignment="1">
      <alignment horizontal="center" vertical="center"/>
    </xf>
    <xf numFmtId="177" fontId="4" fillId="0" borderId="2" xfId="0" applyNumberFormat="1" applyFont="1" applyFill="1" applyBorder="1" applyAlignment="1">
      <alignment horizontal="center" vertical="center"/>
    </xf>
    <xf numFmtId="0" fontId="0" fillId="0" borderId="2" xfId="0" applyFill="1" applyBorder="1" applyAlignment="1">
      <alignment horizontal="center" vertical="center"/>
    </xf>
    <xf numFmtId="0" fontId="5" fillId="0" borderId="5"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4"/>
  <sheetViews>
    <sheetView tabSelected="1" topLeftCell="A10" workbookViewId="0">
      <selection activeCell="H14" sqref="H14"/>
    </sheetView>
  </sheetViews>
  <sheetFormatPr defaultColWidth="9" defaultRowHeight="13.5"/>
  <cols>
    <col min="1" max="1" width="5.375" customWidth="1"/>
    <col min="3" max="3" width="12" customWidth="1"/>
    <col min="5" max="7" width="11.5" customWidth="1"/>
    <col min="8" max="9" width="9.375"/>
    <col min="10" max="13" width="10.375" customWidth="1"/>
    <col min="14" max="14" width="14.125" customWidth="1"/>
    <col min="15" max="15" width="8.125" customWidth="1"/>
    <col min="16" max="16" width="10.375"/>
  </cols>
  <sheetData>
    <row r="1" ht="49" customHeight="1" spans="1:15">
      <c r="A1" s="1" t="s">
        <v>0</v>
      </c>
      <c r="B1" s="1"/>
      <c r="C1" s="1"/>
      <c r="D1" s="1"/>
      <c r="E1" s="1"/>
      <c r="F1" s="1"/>
      <c r="G1" s="1"/>
      <c r="H1" s="1"/>
      <c r="I1" s="1"/>
      <c r="J1" s="1"/>
      <c r="K1" s="1"/>
      <c r="L1" s="1"/>
      <c r="M1" s="1"/>
      <c r="N1" s="1"/>
      <c r="O1" s="1"/>
    </row>
    <row r="2" ht="20" customHeight="1" spans="1:15">
      <c r="A2" s="2" t="s">
        <v>1</v>
      </c>
      <c r="B2" s="2" t="s">
        <v>2</v>
      </c>
      <c r="C2" s="2" t="s">
        <v>3</v>
      </c>
      <c r="D2" s="3" t="s">
        <v>4</v>
      </c>
      <c r="E2" s="4"/>
      <c r="F2" s="4"/>
      <c r="G2" s="4"/>
      <c r="H2" s="4"/>
      <c r="I2" s="4"/>
      <c r="J2" s="13"/>
      <c r="K2" s="4" t="s">
        <v>5</v>
      </c>
      <c r="L2" s="4"/>
      <c r="M2" s="13"/>
      <c r="N2" s="2" t="s">
        <v>6</v>
      </c>
      <c r="O2" s="2" t="s">
        <v>7</v>
      </c>
    </row>
    <row r="3" ht="20" customHeight="1" spans="1:15">
      <c r="A3" s="5"/>
      <c r="B3" s="5"/>
      <c r="C3" s="5"/>
      <c r="D3" s="6" t="s">
        <v>8</v>
      </c>
      <c r="E3" s="6" t="s">
        <v>9</v>
      </c>
      <c r="F3" s="6" t="s">
        <v>10</v>
      </c>
      <c r="G3" s="6" t="s">
        <v>11</v>
      </c>
      <c r="H3" s="6" t="s">
        <v>12</v>
      </c>
      <c r="I3" s="6" t="s">
        <v>13</v>
      </c>
      <c r="J3" s="6" t="s">
        <v>14</v>
      </c>
      <c r="K3" s="6" t="s">
        <v>15</v>
      </c>
      <c r="L3" s="6" t="s">
        <v>16</v>
      </c>
      <c r="M3" s="6" t="s">
        <v>17</v>
      </c>
      <c r="N3" s="5"/>
      <c r="O3" s="5"/>
    </row>
    <row r="4" ht="25" customHeight="1" spans="1:15">
      <c r="A4" s="7">
        <v>1</v>
      </c>
      <c r="B4" s="7" t="s">
        <v>18</v>
      </c>
      <c r="C4" s="7" t="s">
        <v>19</v>
      </c>
      <c r="D4" s="7">
        <v>293.16</v>
      </c>
      <c r="E4" s="8">
        <v>202042</v>
      </c>
      <c r="F4" s="7">
        <v>83770.46</v>
      </c>
      <c r="G4" s="7">
        <v>33796.42</v>
      </c>
      <c r="H4" s="7">
        <v>1800</v>
      </c>
      <c r="I4" s="7">
        <v>4040.84</v>
      </c>
      <c r="J4" s="8">
        <v>10000</v>
      </c>
      <c r="K4" s="7">
        <v>3</v>
      </c>
      <c r="L4" s="7">
        <f>3*160000</f>
        <v>480000</v>
      </c>
      <c r="M4" s="7">
        <v>10590</v>
      </c>
      <c r="N4" s="8">
        <f t="shared" ref="N4:N11" si="0">M4+L4+J4+I4+H4+G4+F4+E4</f>
        <v>826039.72</v>
      </c>
      <c r="O4" s="14"/>
    </row>
    <row r="5" ht="25" customHeight="1" spans="1:15">
      <c r="A5" s="7">
        <v>2</v>
      </c>
      <c r="B5" s="7" t="s">
        <v>18</v>
      </c>
      <c r="C5" s="7" t="s">
        <v>20</v>
      </c>
      <c r="D5" s="7">
        <v>226.78</v>
      </c>
      <c r="E5" s="8">
        <v>181689.87</v>
      </c>
      <c r="F5" s="7">
        <v>75088.9</v>
      </c>
      <c r="G5" s="7">
        <f>50796.75+6003.56</f>
        <v>56800.31</v>
      </c>
      <c r="H5" s="7">
        <v>4800</v>
      </c>
      <c r="I5" s="7">
        <v>3633.79</v>
      </c>
      <c r="J5" s="8">
        <v>10000</v>
      </c>
      <c r="K5" s="7">
        <v>8</v>
      </c>
      <c r="L5" s="7">
        <f>8*160000</f>
        <v>1280000</v>
      </c>
      <c r="M5" s="7">
        <v>10590</v>
      </c>
      <c r="N5" s="8">
        <f t="shared" si="0"/>
        <v>1622602.87</v>
      </c>
      <c r="O5" s="14"/>
    </row>
    <row r="6" ht="25" customHeight="1" spans="1:15">
      <c r="A6" s="7">
        <v>3</v>
      </c>
      <c r="B6" s="7" t="s">
        <v>18</v>
      </c>
      <c r="C6" s="7" t="s">
        <v>21</v>
      </c>
      <c r="D6" s="8">
        <v>210.71</v>
      </c>
      <c r="E6" s="8">
        <v>176999.46</v>
      </c>
      <c r="F6" s="8">
        <v>87022.885</v>
      </c>
      <c r="G6" s="8">
        <v>61667.5404</v>
      </c>
      <c r="H6" s="8">
        <v>3600</v>
      </c>
      <c r="I6" s="8">
        <v>3539.98</v>
      </c>
      <c r="J6" s="8">
        <v>10000</v>
      </c>
      <c r="K6" s="7">
        <v>5</v>
      </c>
      <c r="L6" s="7">
        <f>3*160000+2*100000</f>
        <v>680000</v>
      </c>
      <c r="M6" s="7">
        <v>10590</v>
      </c>
      <c r="N6" s="8">
        <f t="shared" si="0"/>
        <v>1033419.8654</v>
      </c>
      <c r="O6" s="14"/>
    </row>
    <row r="7" ht="25" customHeight="1" spans="1:15">
      <c r="A7" s="7">
        <v>4</v>
      </c>
      <c r="B7" s="7" t="s">
        <v>18</v>
      </c>
      <c r="C7" s="7" t="s">
        <v>22</v>
      </c>
      <c r="D7" s="7">
        <v>59.82</v>
      </c>
      <c r="E7" s="8">
        <v>33499.2</v>
      </c>
      <c r="F7" s="7">
        <v>5190.32</v>
      </c>
      <c r="G7" s="7">
        <v>2603.76</v>
      </c>
      <c r="H7" s="7">
        <v>600</v>
      </c>
      <c r="I7" s="7">
        <v>669.98</v>
      </c>
      <c r="J7" s="8">
        <v>10000</v>
      </c>
      <c r="K7" s="7">
        <v>1</v>
      </c>
      <c r="L7" s="7">
        <f>1*160000</f>
        <v>160000</v>
      </c>
      <c r="M7" s="7">
        <v>3890</v>
      </c>
      <c r="N7" s="8">
        <f t="shared" si="0"/>
        <v>216453.26</v>
      </c>
      <c r="O7" s="14"/>
    </row>
    <row r="8" ht="25" customHeight="1" spans="1:15">
      <c r="A8" s="7">
        <v>5</v>
      </c>
      <c r="B8" s="7" t="s">
        <v>18</v>
      </c>
      <c r="C8" s="7" t="s">
        <v>23</v>
      </c>
      <c r="D8" s="7">
        <v>77.68</v>
      </c>
      <c r="E8" s="8">
        <v>43500.8</v>
      </c>
      <c r="F8" s="7">
        <v>1186</v>
      </c>
      <c r="G8" s="7">
        <v>1500</v>
      </c>
      <c r="H8" s="7">
        <v>1800</v>
      </c>
      <c r="I8" s="7">
        <v>870</v>
      </c>
      <c r="J8" s="8">
        <v>10000</v>
      </c>
      <c r="K8" s="7">
        <v>3</v>
      </c>
      <c r="L8" s="7">
        <f>3*160000</f>
        <v>480000</v>
      </c>
      <c r="M8" s="7">
        <v>3890</v>
      </c>
      <c r="N8" s="8">
        <f t="shared" si="0"/>
        <v>542746.8</v>
      </c>
      <c r="O8" s="14"/>
    </row>
    <row r="9" ht="25" customHeight="1" spans="1:15">
      <c r="A9" s="7">
        <v>6</v>
      </c>
      <c r="B9" s="7" t="s">
        <v>18</v>
      </c>
      <c r="C9" s="7" t="s">
        <v>24</v>
      </c>
      <c r="D9" s="7">
        <v>346.32</v>
      </c>
      <c r="E9" s="9">
        <v>235978.6</v>
      </c>
      <c r="F9" s="10">
        <v>115332.68</v>
      </c>
      <c r="G9" s="10">
        <v>34480.05</v>
      </c>
      <c r="H9" s="10">
        <v>5400</v>
      </c>
      <c r="I9" s="10">
        <v>4719.57</v>
      </c>
      <c r="J9" s="9">
        <v>10000</v>
      </c>
      <c r="K9" s="7">
        <v>9</v>
      </c>
      <c r="L9" s="15">
        <f>8*160000+100000</f>
        <v>1380000</v>
      </c>
      <c r="M9" s="7">
        <v>10590</v>
      </c>
      <c r="N9" s="8">
        <f t="shared" si="0"/>
        <v>1796500.9</v>
      </c>
      <c r="O9" s="14"/>
    </row>
    <row r="10" ht="25" customHeight="1" spans="1:15">
      <c r="A10" s="7">
        <v>7</v>
      </c>
      <c r="B10" s="7" t="s">
        <v>18</v>
      </c>
      <c r="C10" s="7" t="s">
        <v>25</v>
      </c>
      <c r="D10" s="7">
        <v>324.33</v>
      </c>
      <c r="E10" s="8">
        <v>236805.16</v>
      </c>
      <c r="F10" s="7">
        <v>75032.01</v>
      </c>
      <c r="G10" s="7">
        <v>15474.21</v>
      </c>
      <c r="H10" s="7">
        <v>1800</v>
      </c>
      <c r="I10" s="7">
        <v>4736.1</v>
      </c>
      <c r="J10" s="8">
        <v>10000</v>
      </c>
      <c r="K10" s="7">
        <v>3</v>
      </c>
      <c r="L10" s="15">
        <f>3*160000</f>
        <v>480000</v>
      </c>
      <c r="M10" s="15">
        <v>10590</v>
      </c>
      <c r="N10" s="8">
        <f t="shared" si="0"/>
        <v>834437.48</v>
      </c>
      <c r="O10" s="14"/>
    </row>
    <row r="11" ht="30" customHeight="1" spans="1:15">
      <c r="A11" s="7">
        <v>8</v>
      </c>
      <c r="B11" s="7" t="s">
        <v>18</v>
      </c>
      <c r="C11" s="7" t="s">
        <v>26</v>
      </c>
      <c r="D11" s="7">
        <v>10.735</v>
      </c>
      <c r="E11" s="8">
        <v>4508.7</v>
      </c>
      <c r="F11" s="7"/>
      <c r="G11" s="7">
        <v>3902.4</v>
      </c>
      <c r="I11" s="7">
        <v>901.74</v>
      </c>
      <c r="J11" s="8"/>
      <c r="K11" s="7"/>
      <c r="L11" s="15">
        <v>0</v>
      </c>
      <c r="M11" s="15">
        <v>0</v>
      </c>
      <c r="N11" s="8">
        <f t="shared" si="0"/>
        <v>9312.84</v>
      </c>
      <c r="O11" s="14"/>
    </row>
    <row r="12" ht="30" customHeight="1" spans="1:15">
      <c r="A12" s="7">
        <v>9</v>
      </c>
      <c r="B12" s="7" t="s">
        <v>18</v>
      </c>
      <c r="C12" s="7" t="s">
        <v>27</v>
      </c>
      <c r="D12" s="7">
        <v>278.43</v>
      </c>
      <c r="E12" s="8">
        <v>225106.4</v>
      </c>
      <c r="F12" s="7">
        <v>92885.37</v>
      </c>
      <c r="G12" s="7">
        <v>40050.62</v>
      </c>
      <c r="H12" s="7">
        <v>2400</v>
      </c>
      <c r="I12" s="7">
        <v>4502.12</v>
      </c>
      <c r="J12" s="16">
        <v>10000</v>
      </c>
      <c r="K12" s="17">
        <v>4</v>
      </c>
      <c r="L12" s="15">
        <f>4*160000</f>
        <v>640000</v>
      </c>
      <c r="M12" s="15">
        <v>10590</v>
      </c>
      <c r="N12" s="8">
        <f t="shared" ref="N12:N34" si="1">M12+L12+J12+I12+H12+G12+F12+E12</f>
        <v>1025534.51</v>
      </c>
      <c r="O12" s="18"/>
    </row>
    <row r="13" ht="30" customHeight="1" spans="1:15">
      <c r="A13" s="7">
        <v>10</v>
      </c>
      <c r="B13" s="7" t="s">
        <v>18</v>
      </c>
      <c r="C13" s="7" t="s">
        <v>28</v>
      </c>
      <c r="D13" s="8">
        <v>298.86</v>
      </c>
      <c r="E13" s="8">
        <v>224340.6</v>
      </c>
      <c r="F13" s="8">
        <v>89456.42</v>
      </c>
      <c r="G13" s="8">
        <v>26209.96</v>
      </c>
      <c r="H13" s="8">
        <v>3600</v>
      </c>
      <c r="I13" s="8">
        <v>4486.81</v>
      </c>
      <c r="J13" s="16">
        <v>10000</v>
      </c>
      <c r="K13" s="19">
        <v>6</v>
      </c>
      <c r="L13" s="15">
        <f>6*160000</f>
        <v>960000</v>
      </c>
      <c r="M13" s="15">
        <v>10590</v>
      </c>
      <c r="N13" s="8">
        <f t="shared" si="1"/>
        <v>1328683.79</v>
      </c>
      <c r="O13" s="20"/>
    </row>
    <row r="14" ht="30" customHeight="1" spans="1:15">
      <c r="A14" s="7">
        <v>11</v>
      </c>
      <c r="B14" s="7" t="s">
        <v>18</v>
      </c>
      <c r="C14" s="7" t="s">
        <v>29</v>
      </c>
      <c r="D14" s="7">
        <v>70.36</v>
      </c>
      <c r="E14" s="8">
        <v>57695.2</v>
      </c>
      <c r="F14" s="7">
        <v>727.6</v>
      </c>
      <c r="G14" s="7">
        <v>22889.94</v>
      </c>
      <c r="H14" s="7">
        <v>1200</v>
      </c>
      <c r="I14" s="7">
        <v>1153.9</v>
      </c>
      <c r="J14" s="16">
        <v>10000</v>
      </c>
      <c r="K14" s="19">
        <v>2</v>
      </c>
      <c r="L14" s="15">
        <f>2*160000</f>
        <v>320000</v>
      </c>
      <c r="M14" s="15">
        <v>0</v>
      </c>
      <c r="N14" s="8">
        <f t="shared" si="1"/>
        <v>413666.64</v>
      </c>
      <c r="O14" s="20"/>
    </row>
    <row r="15" ht="30" customHeight="1" spans="1:15">
      <c r="A15" s="7">
        <v>12</v>
      </c>
      <c r="B15" s="7" t="s">
        <v>18</v>
      </c>
      <c r="C15" s="7" t="s">
        <v>30</v>
      </c>
      <c r="D15" s="7">
        <v>350.79</v>
      </c>
      <c r="E15" s="8">
        <v>257515.25</v>
      </c>
      <c r="F15" s="7">
        <v>77670.32</v>
      </c>
      <c r="G15" s="7">
        <v>41095.25</v>
      </c>
      <c r="H15" s="7">
        <v>4200</v>
      </c>
      <c r="I15" s="7">
        <v>5150.31</v>
      </c>
      <c r="J15" s="16">
        <v>10000</v>
      </c>
      <c r="K15" s="19">
        <v>7</v>
      </c>
      <c r="L15" s="15">
        <f>7*160000</f>
        <v>1120000</v>
      </c>
      <c r="M15" s="15">
        <v>10590</v>
      </c>
      <c r="N15" s="8">
        <f t="shared" si="1"/>
        <v>1526221.13</v>
      </c>
      <c r="O15" s="20"/>
    </row>
    <row r="16" ht="25" customHeight="1" spans="1:15">
      <c r="A16" s="7">
        <v>13</v>
      </c>
      <c r="B16" s="7" t="s">
        <v>18</v>
      </c>
      <c r="C16" s="7" t="s">
        <v>31</v>
      </c>
      <c r="D16" s="7">
        <v>401.66</v>
      </c>
      <c r="E16" s="8">
        <v>269479.28</v>
      </c>
      <c r="F16" s="7">
        <v>105747.65</v>
      </c>
      <c r="G16" s="7">
        <v>35565.62</v>
      </c>
      <c r="H16" s="7">
        <v>3000</v>
      </c>
      <c r="I16" s="7">
        <v>5389.58</v>
      </c>
      <c r="J16" s="16">
        <v>10000</v>
      </c>
      <c r="K16" s="19">
        <v>5</v>
      </c>
      <c r="L16" s="15">
        <f>5*160000</f>
        <v>800000</v>
      </c>
      <c r="M16" s="15">
        <v>10590</v>
      </c>
      <c r="N16" s="8">
        <f t="shared" si="1"/>
        <v>1239772.13</v>
      </c>
      <c r="O16" s="20"/>
    </row>
    <row r="17" ht="31" customHeight="1" spans="1:15">
      <c r="A17" s="7">
        <v>14</v>
      </c>
      <c r="B17" s="7" t="s">
        <v>18</v>
      </c>
      <c r="C17" s="7" t="s">
        <v>32</v>
      </c>
      <c r="D17" s="7">
        <v>522.79</v>
      </c>
      <c r="E17" s="8">
        <v>388133</v>
      </c>
      <c r="F17" s="7">
        <v>152802.31</v>
      </c>
      <c r="G17" s="7">
        <v>123151.09</v>
      </c>
      <c r="H17" s="7">
        <v>3600</v>
      </c>
      <c r="I17" s="7">
        <v>7762.66</v>
      </c>
      <c r="J17" s="21">
        <v>10000</v>
      </c>
      <c r="K17" s="19">
        <v>3</v>
      </c>
      <c r="L17" s="15">
        <f>3*160000</f>
        <v>480000</v>
      </c>
      <c r="M17" s="15">
        <v>10590</v>
      </c>
      <c r="N17" s="8">
        <f t="shared" si="1"/>
        <v>1176039.06</v>
      </c>
      <c r="O17" s="20"/>
    </row>
    <row r="18" ht="31" customHeight="1" spans="1:15">
      <c r="A18" s="7">
        <v>15</v>
      </c>
      <c r="B18" s="7" t="s">
        <v>18</v>
      </c>
      <c r="C18" s="7" t="s">
        <v>33</v>
      </c>
      <c r="D18" s="8">
        <v>22.65</v>
      </c>
      <c r="E18" s="8">
        <v>18573</v>
      </c>
      <c r="F18" s="8">
        <v>524.04</v>
      </c>
      <c r="G18" s="8">
        <v>2536.3</v>
      </c>
      <c r="H18" s="8">
        <v>1800</v>
      </c>
      <c r="I18" s="8">
        <v>371.46</v>
      </c>
      <c r="J18" s="16">
        <v>10000</v>
      </c>
      <c r="K18" s="19">
        <v>4</v>
      </c>
      <c r="L18" s="15">
        <f>4*160000</f>
        <v>640000</v>
      </c>
      <c r="M18" s="15">
        <v>0</v>
      </c>
      <c r="N18" s="8">
        <f t="shared" si="1"/>
        <v>673804.8</v>
      </c>
      <c r="O18" s="20"/>
    </row>
    <row r="19" ht="31" customHeight="1" spans="1:15">
      <c r="A19" s="7">
        <v>16</v>
      </c>
      <c r="B19" s="7" t="s">
        <v>18</v>
      </c>
      <c r="C19" s="7" t="s">
        <v>34</v>
      </c>
      <c r="D19" s="7">
        <v>57.185</v>
      </c>
      <c r="E19" s="8">
        <v>38324.3</v>
      </c>
      <c r="F19" s="7">
        <v>1356</v>
      </c>
      <c r="G19" s="7">
        <v>11794.35</v>
      </c>
      <c r="H19" s="7">
        <v>1200</v>
      </c>
      <c r="I19" s="7">
        <v>766.48</v>
      </c>
      <c r="J19" s="16">
        <v>10000</v>
      </c>
      <c r="K19" s="19">
        <v>2</v>
      </c>
      <c r="L19" s="15">
        <f>2*160000</f>
        <v>320000</v>
      </c>
      <c r="M19" s="15">
        <v>3890</v>
      </c>
      <c r="N19" s="8">
        <f t="shared" si="1"/>
        <v>387331.13</v>
      </c>
      <c r="O19" s="20"/>
    </row>
    <row r="20" ht="31" customHeight="1" spans="1:15">
      <c r="A20" s="7">
        <v>17</v>
      </c>
      <c r="B20" s="7" t="s">
        <v>18</v>
      </c>
      <c r="C20" s="11" t="s">
        <v>35</v>
      </c>
      <c r="D20" s="10">
        <v>148.61</v>
      </c>
      <c r="E20" s="9">
        <v>98845.04</v>
      </c>
      <c r="F20" s="10">
        <v>27559.2</v>
      </c>
      <c r="G20" s="9">
        <v>9399.46</v>
      </c>
      <c r="H20" s="12"/>
      <c r="I20" s="12">
        <v>988.4504</v>
      </c>
      <c r="J20" s="22">
        <v>30000</v>
      </c>
      <c r="K20" s="23"/>
      <c r="L20" s="24">
        <v>0</v>
      </c>
      <c r="M20" s="24">
        <v>0</v>
      </c>
      <c r="N20" s="25">
        <f t="shared" si="1"/>
        <v>166792.1504</v>
      </c>
      <c r="O20" s="20"/>
    </row>
    <row r="21" ht="25" customHeight="1" spans="1:15">
      <c r="A21" s="7">
        <v>18</v>
      </c>
      <c r="B21" s="7" t="s">
        <v>18</v>
      </c>
      <c r="C21" s="11" t="s">
        <v>36</v>
      </c>
      <c r="D21" s="10"/>
      <c r="E21" s="9"/>
      <c r="F21" s="10"/>
      <c r="G21" s="9"/>
      <c r="H21" s="12"/>
      <c r="I21" s="12"/>
      <c r="J21" s="22"/>
      <c r="K21" s="26"/>
      <c r="L21" s="27"/>
      <c r="M21" s="27"/>
      <c r="N21" s="28"/>
      <c r="O21" s="20"/>
    </row>
    <row r="22" ht="25" customHeight="1" spans="1:15">
      <c r="A22" s="7">
        <v>19</v>
      </c>
      <c r="B22" s="7" t="s">
        <v>18</v>
      </c>
      <c r="C22" s="11" t="s">
        <v>37</v>
      </c>
      <c r="D22" s="10"/>
      <c r="E22" s="9"/>
      <c r="F22" s="10"/>
      <c r="G22" s="9"/>
      <c r="H22" s="12"/>
      <c r="I22" s="12"/>
      <c r="J22" s="22"/>
      <c r="K22" s="29"/>
      <c r="L22" s="30"/>
      <c r="M22" s="30"/>
      <c r="N22" s="31"/>
      <c r="O22" s="20"/>
    </row>
    <row r="23" ht="25" customHeight="1" spans="1:15">
      <c r="A23" s="7">
        <v>20</v>
      </c>
      <c r="B23" s="7" t="s">
        <v>18</v>
      </c>
      <c r="C23" s="10" t="s">
        <v>38</v>
      </c>
      <c r="D23" s="10">
        <v>141.66</v>
      </c>
      <c r="E23" s="9">
        <v>65901.36</v>
      </c>
      <c r="F23" s="9">
        <v>5094.13</v>
      </c>
      <c r="G23" s="9">
        <v>18567.97</v>
      </c>
      <c r="H23" s="12">
        <v>1200</v>
      </c>
      <c r="I23" s="12">
        <v>1318.02</v>
      </c>
      <c r="J23" s="32">
        <v>10000</v>
      </c>
      <c r="K23" s="19">
        <v>2</v>
      </c>
      <c r="L23" s="15">
        <f>1*160000+100000</f>
        <v>260000</v>
      </c>
      <c r="M23" s="15">
        <v>0</v>
      </c>
      <c r="N23" s="8">
        <f t="shared" si="1"/>
        <v>362081.48</v>
      </c>
      <c r="O23" s="20"/>
    </row>
    <row r="24" ht="25" customHeight="1" spans="1:15">
      <c r="A24" s="7">
        <v>21</v>
      </c>
      <c r="B24" s="7" t="s">
        <v>18</v>
      </c>
      <c r="C24" s="7" t="s">
        <v>39</v>
      </c>
      <c r="D24" s="7">
        <v>377.33</v>
      </c>
      <c r="E24" s="8">
        <v>336857.6</v>
      </c>
      <c r="F24" s="7">
        <v>104060.93</v>
      </c>
      <c r="G24" s="7">
        <v>67870.65</v>
      </c>
      <c r="H24" s="7">
        <v>3600</v>
      </c>
      <c r="I24" s="7">
        <v>6737.14</v>
      </c>
      <c r="J24" s="33">
        <v>10000</v>
      </c>
      <c r="K24" s="19">
        <v>5</v>
      </c>
      <c r="L24" s="15">
        <f>5*160000</f>
        <v>800000</v>
      </c>
      <c r="M24" s="15">
        <v>10590</v>
      </c>
      <c r="N24" s="8">
        <f t="shared" si="1"/>
        <v>1339716.32</v>
      </c>
      <c r="O24" s="20"/>
    </row>
    <row r="25" ht="25" customHeight="1" spans="1:15">
      <c r="A25" s="7">
        <v>22</v>
      </c>
      <c r="B25" s="7" t="s">
        <v>18</v>
      </c>
      <c r="C25" s="7" t="s">
        <v>40</v>
      </c>
      <c r="D25" s="7">
        <v>84.24</v>
      </c>
      <c r="E25" s="8">
        <v>34685.28</v>
      </c>
      <c r="F25" s="7">
        <v>1933.4</v>
      </c>
      <c r="G25" s="7">
        <v>2425.8</v>
      </c>
      <c r="H25" s="7">
        <v>1800</v>
      </c>
      <c r="I25" s="8">
        <v>693.7</v>
      </c>
      <c r="J25" s="33">
        <v>10000</v>
      </c>
      <c r="K25" s="19">
        <v>3</v>
      </c>
      <c r="L25" s="15">
        <f>3*160000</f>
        <v>480000</v>
      </c>
      <c r="M25" s="15">
        <v>3890</v>
      </c>
      <c r="N25" s="8">
        <f t="shared" si="1"/>
        <v>535428.18</v>
      </c>
      <c r="O25" s="20"/>
    </row>
    <row r="26" ht="25" customHeight="1" spans="1:15">
      <c r="A26" s="7">
        <v>23</v>
      </c>
      <c r="B26" s="7" t="s">
        <v>18</v>
      </c>
      <c r="C26" s="7" t="s">
        <v>41</v>
      </c>
      <c r="D26" s="7">
        <v>94.22</v>
      </c>
      <c r="E26" s="8">
        <v>38876.88</v>
      </c>
      <c r="F26" s="7">
        <v>2073.4</v>
      </c>
      <c r="G26" s="7">
        <v>3839.05</v>
      </c>
      <c r="H26" s="7">
        <v>3000</v>
      </c>
      <c r="I26" s="7">
        <v>777.52</v>
      </c>
      <c r="J26" s="33">
        <v>10000</v>
      </c>
      <c r="K26" s="19">
        <v>5</v>
      </c>
      <c r="L26" s="15">
        <f>5*160000</f>
        <v>800000</v>
      </c>
      <c r="M26" s="15">
        <v>3890</v>
      </c>
      <c r="N26" s="8">
        <f t="shared" si="1"/>
        <v>862456.85</v>
      </c>
      <c r="O26" s="20"/>
    </row>
    <row r="27" ht="25" customHeight="1" spans="1:15">
      <c r="A27" s="7">
        <v>24</v>
      </c>
      <c r="B27" s="7" t="s">
        <v>18</v>
      </c>
      <c r="C27" s="7" t="s">
        <v>42</v>
      </c>
      <c r="D27" s="7">
        <v>312.55</v>
      </c>
      <c r="E27" s="8">
        <v>240087.57</v>
      </c>
      <c r="F27" s="7">
        <v>88692.31</v>
      </c>
      <c r="G27" s="7">
        <v>46897.3</v>
      </c>
      <c r="H27" s="7">
        <v>3600</v>
      </c>
      <c r="I27" s="7">
        <v>4801.75</v>
      </c>
      <c r="J27" s="33">
        <v>10000</v>
      </c>
      <c r="K27" s="19">
        <v>5</v>
      </c>
      <c r="L27" s="15">
        <f>5*160000</f>
        <v>800000</v>
      </c>
      <c r="M27" s="15">
        <v>10590</v>
      </c>
      <c r="N27" s="8">
        <f t="shared" si="1"/>
        <v>1204668.93</v>
      </c>
      <c r="O27" s="20"/>
    </row>
    <row r="28" ht="25" customHeight="1" spans="1:15">
      <c r="A28" s="7">
        <v>25</v>
      </c>
      <c r="B28" s="7" t="s">
        <v>18</v>
      </c>
      <c r="C28" s="7" t="s">
        <v>43</v>
      </c>
      <c r="D28" s="7">
        <v>436.37</v>
      </c>
      <c r="E28" s="8">
        <v>340787.52</v>
      </c>
      <c r="F28" s="7">
        <v>73964.95</v>
      </c>
      <c r="G28" s="7">
        <v>47828.56</v>
      </c>
      <c r="H28" s="7">
        <v>4800</v>
      </c>
      <c r="I28" s="7">
        <v>6815.75</v>
      </c>
      <c r="J28" s="33">
        <v>10000</v>
      </c>
      <c r="K28" s="19">
        <f>6+1</f>
        <v>7</v>
      </c>
      <c r="L28" s="15">
        <f>6*160000+160000</f>
        <v>1120000</v>
      </c>
      <c r="M28" s="15">
        <v>10590</v>
      </c>
      <c r="N28" s="8">
        <f t="shared" si="1"/>
        <v>1614786.78</v>
      </c>
      <c r="O28" s="34" t="s">
        <v>44</v>
      </c>
    </row>
    <row r="29" ht="25" customHeight="1" spans="1:15">
      <c r="A29" s="7">
        <v>26</v>
      </c>
      <c r="B29" s="7" t="s">
        <v>18</v>
      </c>
      <c r="C29" s="7" t="s">
        <v>45</v>
      </c>
      <c r="D29" s="7">
        <v>264.47</v>
      </c>
      <c r="E29" s="8">
        <v>222651.88</v>
      </c>
      <c r="F29" s="7">
        <v>82190.86</v>
      </c>
      <c r="G29" s="7">
        <v>35200.16</v>
      </c>
      <c r="H29" s="7">
        <v>4200</v>
      </c>
      <c r="I29" s="7">
        <v>4453.04</v>
      </c>
      <c r="J29" s="33">
        <v>10000</v>
      </c>
      <c r="K29" s="19">
        <v>7</v>
      </c>
      <c r="L29" s="15">
        <f>7*160000</f>
        <v>1120000</v>
      </c>
      <c r="M29" s="15">
        <v>10590</v>
      </c>
      <c r="N29" s="8">
        <f t="shared" si="1"/>
        <v>1489285.94</v>
      </c>
      <c r="O29" s="20"/>
    </row>
    <row r="30" ht="25" customHeight="1" spans="1:15">
      <c r="A30" s="7">
        <v>27</v>
      </c>
      <c r="B30" s="7" t="s">
        <v>18</v>
      </c>
      <c r="C30" s="7" t="s">
        <v>46</v>
      </c>
      <c r="D30" s="7">
        <v>251.34</v>
      </c>
      <c r="E30" s="8">
        <v>210278.34</v>
      </c>
      <c r="F30" s="7">
        <v>51497.25</v>
      </c>
      <c r="G30" s="7">
        <v>30306.94</v>
      </c>
      <c r="H30" s="7">
        <v>3000</v>
      </c>
      <c r="I30" s="7">
        <v>4205.56</v>
      </c>
      <c r="J30" s="33">
        <v>10000</v>
      </c>
      <c r="K30" s="19">
        <v>4</v>
      </c>
      <c r="L30" s="15">
        <f>4*160000</f>
        <v>640000</v>
      </c>
      <c r="M30" s="15">
        <v>10590</v>
      </c>
      <c r="N30" s="8">
        <f t="shared" si="1"/>
        <v>959878.09</v>
      </c>
      <c r="O30" s="20"/>
    </row>
    <row r="31" ht="25" customHeight="1" spans="1:15">
      <c r="A31" s="7">
        <v>28</v>
      </c>
      <c r="B31" s="7" t="s">
        <v>18</v>
      </c>
      <c r="C31" s="7" t="s">
        <v>47</v>
      </c>
      <c r="D31" s="7">
        <v>182.2</v>
      </c>
      <c r="E31" s="8">
        <v>149404</v>
      </c>
      <c r="F31" s="7">
        <v>74398.59</v>
      </c>
      <c r="G31" s="7">
        <v>31060.3</v>
      </c>
      <c r="H31" s="7">
        <v>1800</v>
      </c>
      <c r="I31" s="7">
        <v>2988.08</v>
      </c>
      <c r="J31" s="33">
        <v>10000</v>
      </c>
      <c r="K31" s="19">
        <v>3</v>
      </c>
      <c r="L31" s="15">
        <f>3*160000</f>
        <v>480000</v>
      </c>
      <c r="M31" s="15">
        <v>10590</v>
      </c>
      <c r="N31" s="8">
        <f t="shared" si="1"/>
        <v>760240.97</v>
      </c>
      <c r="O31" s="20"/>
    </row>
    <row r="32" ht="25" customHeight="1" spans="1:15">
      <c r="A32" s="7">
        <v>29</v>
      </c>
      <c r="B32" s="7" t="s">
        <v>18</v>
      </c>
      <c r="C32" s="7" t="s">
        <v>48</v>
      </c>
      <c r="D32" s="7">
        <v>182.2</v>
      </c>
      <c r="E32" s="8">
        <v>149404</v>
      </c>
      <c r="F32" s="7">
        <v>59714.07</v>
      </c>
      <c r="G32" s="7">
        <v>31060.3</v>
      </c>
      <c r="H32" s="7">
        <v>1200</v>
      </c>
      <c r="I32" s="7">
        <v>2988.08</v>
      </c>
      <c r="J32" s="33">
        <v>10000</v>
      </c>
      <c r="K32" s="19">
        <v>2</v>
      </c>
      <c r="L32" s="15">
        <f>2*160000</f>
        <v>320000</v>
      </c>
      <c r="M32" s="15">
        <v>10590</v>
      </c>
      <c r="N32" s="8">
        <f t="shared" si="1"/>
        <v>584956.45</v>
      </c>
      <c r="O32" s="20"/>
    </row>
    <row r="33" ht="25" customHeight="1" spans="1:15">
      <c r="A33" s="7">
        <v>30</v>
      </c>
      <c r="B33" s="7" t="s">
        <v>18</v>
      </c>
      <c r="C33" s="7" t="s">
        <v>49</v>
      </c>
      <c r="D33" s="7">
        <v>107.14</v>
      </c>
      <c r="E33" s="8">
        <v>68440.68</v>
      </c>
      <c r="F33" s="7">
        <v>3808</v>
      </c>
      <c r="G33" s="7">
        <v>2557.59</v>
      </c>
      <c r="H33" s="7">
        <v>600</v>
      </c>
      <c r="I33" s="7">
        <v>1368.81</v>
      </c>
      <c r="J33" s="33">
        <v>10000</v>
      </c>
      <c r="K33" s="19">
        <v>1</v>
      </c>
      <c r="L33" s="15">
        <f>1*160000</f>
        <v>160000</v>
      </c>
      <c r="M33" s="15">
        <v>0</v>
      </c>
      <c r="N33" s="8">
        <f t="shared" si="1"/>
        <v>246775.08</v>
      </c>
      <c r="O33" s="20"/>
    </row>
    <row r="34" ht="25" customHeight="1" spans="1:15">
      <c r="A34" s="7">
        <v>31</v>
      </c>
      <c r="B34" s="7" t="s">
        <v>18</v>
      </c>
      <c r="C34" s="7" t="s">
        <v>50</v>
      </c>
      <c r="D34" s="7">
        <v>328.28</v>
      </c>
      <c r="E34" s="8">
        <v>253334.6</v>
      </c>
      <c r="F34" s="7">
        <v>75948.91</v>
      </c>
      <c r="G34" s="7">
        <v>43693.46</v>
      </c>
      <c r="H34" s="7">
        <v>3000</v>
      </c>
      <c r="I34" s="7">
        <v>5066.68</v>
      </c>
      <c r="J34" s="33">
        <v>10000</v>
      </c>
      <c r="K34" s="19">
        <v>5</v>
      </c>
      <c r="L34" s="15">
        <f>5*160000</f>
        <v>800000</v>
      </c>
      <c r="M34" s="15">
        <v>10590</v>
      </c>
      <c r="N34" s="8">
        <f t="shared" si="1"/>
        <v>1201633.65</v>
      </c>
      <c r="O34" s="20"/>
    </row>
  </sheetData>
  <mergeCells count="19">
    <mergeCell ref="A1:O1"/>
    <mergeCell ref="D2:J2"/>
    <mergeCell ref="K2:M2"/>
    <mergeCell ref="A2:A3"/>
    <mergeCell ref="B2:B3"/>
    <mergeCell ref="C2:C3"/>
    <mergeCell ref="D20:D22"/>
    <mergeCell ref="E20:E22"/>
    <mergeCell ref="F20:F22"/>
    <mergeCell ref="G20:G22"/>
    <mergeCell ref="H20:H22"/>
    <mergeCell ref="I20:I22"/>
    <mergeCell ref="J20:J22"/>
    <mergeCell ref="K20:K22"/>
    <mergeCell ref="L20:L22"/>
    <mergeCell ref="M20:M22"/>
    <mergeCell ref="N2:N3"/>
    <mergeCell ref="N20:N22"/>
    <mergeCell ref="O2:O3"/>
  </mergeCells>
  <pageMargins left="0.904861111111111" right="0.751388888888889" top="1" bottom="1" header="0.5" footer="0.5"/>
  <pageSetup paperSize="9" scale="8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2025-01-02T07:33:00Z</dcterms:created>
  <dcterms:modified xsi:type="dcterms:W3CDTF">2025-04-03T09:27:54Z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08AE855E62A5458AB0BC8B21227D77B6_11</vt:lpwstr>
  </property>
  <property fmtid="{D5CDD505-2E9C-101B-9397-08002B2CF9AE}" pid="3" name="KSOProductBuildVer">
    <vt:lpwstr>2052-11.1.0.7989</vt:lpwstr>
  </property>
</Properties>
</file>