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<sst xmlns="http://schemas.openxmlformats.org/spreadsheetml/2006/main" count="589" uniqueCount="270">
  <si>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</si>
  <si>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</si>
  <si>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</si>
  <si>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</si>
  <si>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</si>
  <si>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</si>
  <si>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</si>
  <si>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</si>
  <si>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</si>
  <si>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</si>
  <si>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</si>
  <si>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</si>
  <si>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</si>
  <si>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</si>
  <si>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</si>
  <si>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</si>
  <si>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</si>
  <si>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</si>
  <si>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</si>
  <si>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</si>
  <si>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</si>
  <si>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</si>
  <si>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</si>
  <si>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</si>
  <si>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</si>
  <si>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</si>
  <si>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</si>
  <si>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</si>
  <si>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</si>
  <si>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</si>
  <si>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</si>
  <si>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</si>
  <si>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</si>
  <si>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</si>
  <si>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</si>
  <si>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</si>
  <si>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</si>
  <si>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</si>
  <si>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</si>
  <si>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</si>
  <si>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</si>
  <si>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</si>
  <si>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</si>
  <si>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</si>
  <si>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</si>
  <si>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</si>
  <si>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</si>
  <si>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</si>
  <si>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</si>
  <si>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</si>
  <si>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</si>
  <si>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</si>
  <si>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</si>
  <si>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</si>
  <si>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</si>
  <si>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</si>
  <si>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</si>
  <si>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</si>
  <si>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</si>
  <si>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</si>
  <si>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</si>
  <si>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</si>
  <si>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</si>
  <si>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</si>
  <si>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</si>
  <si>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</si>
  <si>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</si>
  <si>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</si>
  <si>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</si>
  <si>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</si>
  <si>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</si>
  <si>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</si>
  <si>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旺苍县文化体育中心</t>
  </si>
  <si>
    <t xml:space="preserve">    行政运行</t>
  </si>
  <si>
    <t xml:space="preserve">    一般行政管理事务</t>
  </si>
  <si>
    <t xml:space="preserve">    体育场馆</t>
  </si>
  <si>
    <r>
      <rPr>
        <sz val="11"/>
        <rFont val="宋体"/>
        <charset val="134"/>
      </rPr>
      <t xml:space="preserve"> </t>
    </r>
    <r>
      <rPr>
        <sz val="10"/>
        <rFont val="宋体"/>
        <charset val="134"/>
      </rPr>
      <t xml:space="preserve">   群众体育</t>
    </r>
  </si>
  <si>
    <t xml:space="preserve">    机关事业单位基本养老保险缴费支出</t>
  </si>
  <si>
    <t xml:space="preserve">    行政单位医疗</t>
  </si>
  <si>
    <t xml:space="preserve">    事业单位医疗</t>
  </si>
  <si>
    <t xml:space="preserve">    住房公积金</t>
  </si>
  <si>
    <t xml:space="preserve">    用于体育事业的彩票公益金支出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</si>
  <si>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</si>
  <si>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</si>
  <si>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</si>
  <si>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</si>
  <si>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</si>
  <si>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</si>
  <si>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</si>
  <si>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</si>
  <si>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</si>
  <si>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</si>
  <si>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3</t>
    </r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</si>
  <si>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</si>
  <si>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</si>
  <si>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</si>
  <si>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</si>
  <si>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7</t>
    </r>
  </si>
  <si>
    <t xml:space="preserve"> 体育场馆</t>
  </si>
  <si>
    <t>08</t>
  </si>
  <si>
    <t xml:space="preserve"> 群众体育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</si>
  <si>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</si>
  <si>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</si>
  <si>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</si>
  <si>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</si>
  <si>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</si>
  <si>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</si>
  <si>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2</t>
    </r>
  </si>
  <si>
    <t xml:space="preserve"> 事业单位医疗</t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</si>
  <si>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</si>
  <si>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</si>
  <si>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0</t>
    </r>
  </si>
  <si>
    <t xml:space="preserve"> 用于体育事业的彩票公益金支出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</si>
  <si>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</si>
  <si>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</si>
  <si>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</si>
  <si>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</si>
  <si>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</si>
  <si>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</si>
  <si>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</si>
  <si>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</si>
  <si>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</si>
  <si>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</si>
  <si>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</si>
  <si>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</si>
  <si>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</si>
  <si>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</si>
  <si>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</si>
  <si>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</si>
  <si>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</si>
  <si>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</si>
  <si>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</si>
  <si>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</si>
  <si>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</si>
  <si>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</si>
  <si>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</si>
  <si>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</si>
  <si>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</si>
  <si>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</si>
  <si>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</si>
  <si>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</si>
  <si>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</si>
  <si>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</si>
  <si>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</si>
  <si>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</si>
  <si>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</si>
  <si>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</si>
  <si>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</si>
  <si>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</si>
  <si>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</si>
  <si>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</si>
  <si>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</si>
  <si>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</si>
  <si>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</si>
  <si>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</si>
  <si>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</si>
  <si>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</si>
  <si>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</si>
  <si>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</si>
  <si>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</si>
  <si>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</si>
  <si>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</si>
  <si>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</si>
  <si>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</si>
  <si>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</si>
  <si>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   基本工资</t>
    </r>
  </si>
  <si>
    <t>   津贴补贴</t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</si>
  <si>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</si>
  <si>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</si>
  <si>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</si>
  <si>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</si>
  <si>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</si>
  <si>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</si>
  <si>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</si>
  <si>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</si>
  <si>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</si>
  <si>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</si>
  <si>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</si>
  <si>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</si>
  <si>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</si>
  <si>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</si>
  <si>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</si>
  <si>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</si>
  <si>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</si>
  <si>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</si>
  <si>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</si>
  <si>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</si>
  <si>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</si>
  <si>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</si>
  <si>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</si>
  <si>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   差旅费</t>
    </r>
  </si>
  <si>
    <t>   维修（护）费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</si>
  <si>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</si>
  <si>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</si>
  <si>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</si>
  <si>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</si>
  <si>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</si>
  <si>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</si>
  <si>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9</t>
    </r>
  </si>
  <si>
    <r>
      <rPr>
        <sz val="11"/>
        <rFont val="宋体"/>
        <charset val="134"/>
      </rPr>
      <t>   其他交通费用</t>
    </r>
  </si>
  <si>
    <t>    公务用车改革补贴</t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</si>
  <si>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</si>
  <si>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</si>
  <si>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</si>
  <si>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t>   退休费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</si>
  <si>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9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</si>
  <si>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</si>
  <si>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</si>
  <si>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</si>
  <si>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03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</si>
  <si>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</si>
  <si>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</si>
  <si>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</si>
  <si>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</si>
  <si>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</si>
  <si>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</si>
  <si>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</si>
  <si>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</si>
  <si>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</si>
  <si>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</si>
  <si>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</si>
  <si>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</si>
  <si>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</si>
  <si>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</si>
  <si>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</si>
  <si>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</si>
  <si>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</si>
  <si>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</si>
  <si>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</si>
  <si>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</si>
  <si>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</si>
  <si>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</si>
  <si>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</si>
  <si>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</si>
  <si>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</si>
  <si>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</si>
  <si>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 公务用车改革补贴</t>
    </r>
  </si>
  <si>
    <t xml:space="preserve">  其他商品和服务支出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</si>
  <si>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</si>
  <si>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</si>
  <si>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  退休费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</si>
  <si>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</si>
  <si>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</si>
  <si>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</si>
  <si>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</si>
  <si>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</si>
  <si>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</si>
  <si>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07</t>
  </si>
  <si>
    <t> 体育场馆</t>
  </si>
  <si>
    <t>  体育场馆免费低收费本级</t>
  </si>
  <si>
    <t> 群众体育</t>
  </si>
  <si>
    <t>    中央支持地方公共文化服务体系建设专项资金（高阳、白水、张华多功能运动场）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</si>
  <si>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</si>
  <si>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</si>
  <si>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</si>
  <si>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</si>
  <si>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</si>
  <si>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</si>
  <si>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</si>
  <si>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</si>
  <si>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</si>
  <si>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</si>
  <si>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</si>
  <si>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</si>
  <si>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 用于体育事业的彩票公益金支出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</si>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</sst>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11"/>
      <color indexed="8"/>
      <name val="宋体"/>
      <charset val="134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" fillId="0" borderId="0"/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7" fillId="11" borderId="13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16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32" fillId="16" borderId="1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" fillId="0" borderId="0"/>
    <xf numFmtId="0" fontId="34" fillId="0" borderId="19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0" borderId="0"/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1" fillId="0" borderId="0"/>
    <xf numFmtId="0" fontId="21" fillId="36" borderId="0" applyNumberFormat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02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2" fillId="4" borderId="4" xfId="53" applyFont="1" applyFill="1" applyBorder="1" applyAlignment="1">
      <alignment horizontal="left" vertical="center"/>
    </xf>
    <xf numFmtId="49" fontId="2" fillId="4" borderId="4" xfId="53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0" fillId="0" borderId="0" xfId="0" applyNumberFormat="1" applyFo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4" xfId="72" applyFont="1" applyFill="1" applyBorder="1" applyAlignment="1">
      <alignment horizontal="left" vertical="center"/>
    </xf>
    <xf numFmtId="49" fontId="2" fillId="0" borderId="4" xfId="72" applyNumberFormat="1" applyFont="1" applyFill="1" applyBorder="1" applyAlignment="1">
      <alignment horizontal="left" vertical="center"/>
    </xf>
    <xf numFmtId="0" fontId="2" fillId="0" borderId="4" xfId="73" applyFont="1" applyFill="1" applyBorder="1" applyAlignment="1">
      <alignment horizontal="left" vertical="center"/>
    </xf>
    <xf numFmtId="0" fontId="2" fillId="4" borderId="4" xfId="72" applyFont="1" applyFill="1" applyBorder="1" applyAlignment="1">
      <alignment horizontal="left" vertical="center"/>
    </xf>
    <xf numFmtId="0" fontId="2" fillId="4" borderId="4" xfId="73" applyFont="1" applyFill="1" applyBorder="1" applyAlignment="1">
      <alignment horizontal="left" vertical="center"/>
    </xf>
    <xf numFmtId="49" fontId="2" fillId="4" borderId="4" xfId="72" applyNumberFormat="1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1" fillId="0" borderId="5" xfId="0" applyNumberFormat="1" applyFont="1" applyBorder="1">
      <alignment vertical="center"/>
    </xf>
    <xf numFmtId="0" fontId="1" fillId="0" borderId="2" xfId="0" applyFont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4" fontId="2" fillId="0" borderId="9" xfId="71" applyNumberFormat="1" applyFont="1" applyBorder="1" applyAlignment="1">
      <alignment horizontal="right" vertical="center"/>
    </xf>
    <xf numFmtId="4" fontId="2" fillId="4" borderId="4" xfId="71" applyNumberFormat="1" applyFont="1" applyFill="1" applyBorder="1" applyAlignment="1">
      <alignment horizontal="right" vertical="center"/>
    </xf>
    <xf numFmtId="0" fontId="8" fillId="0" borderId="5" xfId="0" applyFont="1" applyBorder="1">
      <alignment vertical="center"/>
    </xf>
    <xf numFmtId="0" fontId="2" fillId="4" borderId="4" xfId="69" applyFont="1" applyFill="1" applyBorder="1" applyAlignment="1">
      <alignment horizontal="left" vertical="center"/>
    </xf>
    <xf numFmtId="49" fontId="2" fillId="4" borderId="4" xfId="69" applyNumberFormat="1" applyFont="1" applyFill="1" applyBorder="1" applyAlignment="1">
      <alignment horizontal="left" vertical="center"/>
    </xf>
    <xf numFmtId="4" fontId="2" fillId="4" borderId="4" xfId="14" applyNumberFormat="1" applyFont="1" applyFill="1" applyBorder="1" applyAlignment="1">
      <alignment horizontal="right" vertical="center"/>
    </xf>
    <xf numFmtId="0" fontId="2" fillId="4" borderId="11" xfId="69" applyFont="1" applyFill="1" applyBorder="1" applyAlignment="1">
      <alignment horizontal="left" vertical="center"/>
    </xf>
    <xf numFmtId="0" fontId="12" fillId="0" borderId="0" xfId="14" applyFont="1">
      <alignment vertical="center"/>
    </xf>
    <xf numFmtId="0" fontId="1" fillId="3" borderId="5" xfId="0" applyFont="1" applyFill="1" applyBorder="1">
      <alignment vertical="center"/>
    </xf>
    <xf numFmtId="4" fontId="2" fillId="4" borderId="4" xfId="68" applyNumberFormat="1" applyFont="1" applyFill="1" applyBorder="1" applyAlignment="1">
      <alignment horizontal="right" vertical="center"/>
    </xf>
    <xf numFmtId="0" fontId="2" fillId="4" borderId="4" xfId="58" applyFont="1" applyFill="1" applyBorder="1" applyAlignment="1">
      <alignment horizontal="left" vertical="center"/>
    </xf>
    <xf numFmtId="176" fontId="0" fillId="0" borderId="0" xfId="0" applyNumberFormat="1" applyFont="1">
      <alignment vertical="center"/>
    </xf>
    <xf numFmtId="4" fontId="2" fillId="4" borderId="4" xfId="60" applyNumberFormat="1" applyFont="1" applyFill="1" applyBorder="1" applyAlignment="1">
      <alignment horizontal="right" vertical="center"/>
    </xf>
    <xf numFmtId="4" fontId="2" fillId="0" borderId="9" xfId="61" applyNumberFormat="1" applyFont="1" applyBorder="1" applyAlignment="1">
      <alignment horizontal="right" vertical="center"/>
    </xf>
    <xf numFmtId="4" fontId="2" fillId="4" borderId="4" xfId="61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常规 2 10" xfId="55"/>
    <cellStyle name="60% - 强调文字颜色 6" xfId="56" builtinId="52"/>
    <cellStyle name="常规 2 4" xfId="57"/>
    <cellStyle name="常规 11" xfId="58"/>
    <cellStyle name="常规 2 6" xfId="59"/>
    <cellStyle name="常规 13" xfId="60"/>
    <cellStyle name="常规 2" xfId="61"/>
    <cellStyle name="常规 2 12" xfId="62"/>
    <cellStyle name="常规 2 14" xfId="63"/>
    <cellStyle name="常规 2 15" xfId="64"/>
    <cellStyle name="常规 2 7" xfId="65"/>
    <cellStyle name="常规 2 8" xfId="66"/>
    <cellStyle name="常规 2 9" xfId="67"/>
    <cellStyle name="常规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F3" sqref="F3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99"/>
    </row>
    <row r="2" ht="195.6" customHeight="1" spans="1:1">
      <c r="A2" s="100" t="s">
        <v>0</v>
      </c>
    </row>
    <row r="3" ht="146.65" customHeight="1" spans="1:1">
      <c r="A3" s="101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252</v>
      </c>
      <c r="J1" s="6"/>
    </row>
    <row r="2" ht="22.9" customHeight="1" spans="1:10">
      <c r="A2" s="1"/>
      <c r="B2" s="3" t="s">
        <v>253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254</v>
      </c>
      <c r="C4" s="7" t="s">
        <v>70</v>
      </c>
      <c r="D4" s="7" t="s">
        <v>255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256</v>
      </c>
      <c r="F5" s="7" t="s">
        <v>257</v>
      </c>
      <c r="G5" s="7"/>
      <c r="H5" s="7"/>
      <c r="I5" s="7" t="s">
        <v>258</v>
      </c>
      <c r="J5" s="24"/>
    </row>
    <row r="6" ht="24.4" customHeight="1" spans="1:10">
      <c r="A6" s="8"/>
      <c r="B6" s="7"/>
      <c r="C6" s="7"/>
      <c r="D6" s="7"/>
      <c r="E6" s="30"/>
      <c r="F6" s="7" t="s">
        <v>162</v>
      </c>
      <c r="G6" s="7" t="s">
        <v>259</v>
      </c>
      <c r="H6" s="7" t="s">
        <v>260</v>
      </c>
      <c r="I6" s="7"/>
      <c r="J6" s="25"/>
    </row>
    <row r="7" ht="22.9" customHeight="1" spans="1:10">
      <c r="A7" s="9"/>
      <c r="B7" s="10"/>
      <c r="C7" s="10" t="s">
        <v>71</v>
      </c>
      <c r="D7" s="31">
        <f t="shared" ref="D7:I8" si="0">D8</f>
        <v>1.93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1.93</v>
      </c>
      <c r="J7" s="26"/>
    </row>
    <row r="8" ht="22.9" customHeight="1" spans="1:10">
      <c r="A8" s="8"/>
      <c r="B8" s="35">
        <v>139</v>
      </c>
      <c r="C8" s="35" t="s">
        <v>72</v>
      </c>
      <c r="D8" s="16">
        <f t="shared" si="0"/>
        <v>1.93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1.93</v>
      </c>
      <c r="J8" s="24"/>
    </row>
    <row r="9" ht="22.9" customHeight="1" spans="1:10">
      <c r="A9" s="8"/>
      <c r="B9" s="35">
        <v>139001</v>
      </c>
      <c r="C9" s="35" t="s">
        <v>72</v>
      </c>
      <c r="D9" s="16">
        <f>E9+F9+I9</f>
        <v>1.93</v>
      </c>
      <c r="E9" s="18"/>
      <c r="F9" s="18">
        <f>G9+H9</f>
        <v>0</v>
      </c>
      <c r="G9" s="18"/>
      <c r="H9" s="18"/>
      <c r="I9" s="18">
        <v>1.93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9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261</v>
      </c>
      <c r="J1" s="6"/>
    </row>
    <row r="2" ht="22.9" customHeight="1" spans="1:10">
      <c r="A2" s="1"/>
      <c r="B2" s="3" t="s">
        <v>262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263</v>
      </c>
      <c r="H4" s="7"/>
      <c r="I4" s="7"/>
      <c r="J4" s="24"/>
    </row>
    <row r="5" ht="24.4" customHeight="1" spans="1:10">
      <c r="A5" s="8"/>
      <c r="B5" s="7" t="s">
        <v>88</v>
      </c>
      <c r="C5" s="7"/>
      <c r="D5" s="7"/>
      <c r="E5" s="7" t="s">
        <v>69</v>
      </c>
      <c r="F5" s="7" t="s">
        <v>70</v>
      </c>
      <c r="G5" s="7" t="s">
        <v>58</v>
      </c>
      <c r="H5" s="7" t="s">
        <v>84</v>
      </c>
      <c r="I5" s="7" t="s">
        <v>85</v>
      </c>
      <c r="J5" s="24"/>
    </row>
    <row r="6" ht="24.4" customHeight="1" spans="1:10">
      <c r="A6" s="8"/>
      <c r="B6" s="7" t="s">
        <v>89</v>
      </c>
      <c r="C6" s="7" t="s">
        <v>90</v>
      </c>
      <c r="D6" s="7" t="s">
        <v>91</v>
      </c>
      <c r="E6" s="7"/>
      <c r="F6" s="7"/>
      <c r="G6" s="7"/>
      <c r="H6" s="7"/>
      <c r="I6" s="7"/>
      <c r="J6" s="25"/>
    </row>
    <row r="7" ht="22.9" customHeight="1" spans="1:10">
      <c r="A7" s="9"/>
      <c r="B7" s="10"/>
      <c r="C7" s="10"/>
      <c r="D7" s="10"/>
      <c r="E7" s="10"/>
      <c r="F7" s="10" t="s">
        <v>71</v>
      </c>
      <c r="G7" s="31">
        <f>G8</f>
        <v>15</v>
      </c>
      <c r="H7" s="31">
        <f>H8</f>
        <v>0</v>
      </c>
      <c r="I7" s="31">
        <f>I8</f>
        <v>15</v>
      </c>
      <c r="J7" s="26"/>
    </row>
    <row r="8" ht="22.9" customHeight="1" spans="1:10">
      <c r="A8" s="8"/>
      <c r="B8" s="13"/>
      <c r="C8" s="13"/>
      <c r="D8" s="13"/>
      <c r="E8" s="13">
        <v>139001</v>
      </c>
      <c r="F8" s="13" t="s">
        <v>72</v>
      </c>
      <c r="G8" s="16">
        <f>SUM(G9:G10)</f>
        <v>15</v>
      </c>
      <c r="H8" s="16">
        <f>SUM(H9:H10)</f>
        <v>0</v>
      </c>
      <c r="I8" s="16">
        <f>SUM(I9:I10)</f>
        <v>15</v>
      </c>
      <c r="J8" s="24"/>
    </row>
    <row r="9" ht="22.9" customHeight="1" spans="1:10">
      <c r="A9" s="8"/>
      <c r="B9" s="33">
        <v>229</v>
      </c>
      <c r="C9" s="33">
        <v>60</v>
      </c>
      <c r="D9" s="34" t="s">
        <v>92</v>
      </c>
      <c r="E9" s="33">
        <v>139001</v>
      </c>
      <c r="F9" s="33" t="s">
        <v>264</v>
      </c>
      <c r="G9" s="16">
        <f>H9+I9</f>
        <v>15</v>
      </c>
      <c r="H9" s="17"/>
      <c r="I9" s="17">
        <v>15</v>
      </c>
      <c r="J9" s="24"/>
    </row>
    <row r="10" ht="22.9" customHeight="1" spans="1:10">
      <c r="A10" s="8"/>
      <c r="B10" s="33"/>
      <c r="C10" s="33"/>
      <c r="D10" s="34"/>
      <c r="E10" s="33"/>
      <c r="F10" s="33"/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265</v>
      </c>
      <c r="J1" s="6"/>
    </row>
    <row r="2" ht="22.9" customHeight="1" spans="1:10">
      <c r="A2" s="1"/>
      <c r="B2" s="3" t="s">
        <v>266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254</v>
      </c>
      <c r="C4" s="7" t="s">
        <v>70</v>
      </c>
      <c r="D4" s="7" t="s">
        <v>255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256</v>
      </c>
      <c r="F5" s="7" t="s">
        <v>257</v>
      </c>
      <c r="G5" s="7"/>
      <c r="H5" s="7"/>
      <c r="I5" s="7" t="s">
        <v>258</v>
      </c>
      <c r="J5" s="24"/>
    </row>
    <row r="6" ht="24.4" customHeight="1" spans="1:10">
      <c r="A6" s="8"/>
      <c r="B6" s="7"/>
      <c r="C6" s="7"/>
      <c r="D6" s="7"/>
      <c r="E6" s="30"/>
      <c r="F6" s="7" t="s">
        <v>162</v>
      </c>
      <c r="G6" s="7" t="s">
        <v>259</v>
      </c>
      <c r="H6" s="7" t="s">
        <v>260</v>
      </c>
      <c r="I6" s="7"/>
      <c r="J6" s="25"/>
    </row>
    <row r="7" ht="22.9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9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9" customHeight="1" spans="1:10">
      <c r="A9" s="8"/>
      <c r="B9" s="13"/>
      <c r="C9" s="13" t="s">
        <v>131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267</v>
      </c>
      <c r="J1" s="6"/>
    </row>
    <row r="2" ht="22.9" customHeight="1" spans="1:10">
      <c r="A2" s="1"/>
      <c r="B2" s="3" t="s">
        <v>268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269</v>
      </c>
      <c r="H4" s="7"/>
      <c r="I4" s="7"/>
      <c r="J4" s="24"/>
    </row>
    <row r="5" ht="24.4" customHeight="1" spans="1:10">
      <c r="A5" s="8"/>
      <c r="B5" s="7" t="s">
        <v>88</v>
      </c>
      <c r="C5" s="7"/>
      <c r="D5" s="7"/>
      <c r="E5" s="7" t="s">
        <v>69</v>
      </c>
      <c r="F5" s="7" t="s">
        <v>70</v>
      </c>
      <c r="G5" s="7" t="s">
        <v>58</v>
      </c>
      <c r="H5" s="7" t="s">
        <v>84</v>
      </c>
      <c r="I5" s="7" t="s">
        <v>85</v>
      </c>
      <c r="J5" s="24"/>
    </row>
    <row r="6" ht="24.4" customHeight="1" spans="1:10">
      <c r="A6" s="8"/>
      <c r="B6" s="7" t="s">
        <v>89</v>
      </c>
      <c r="C6" s="7" t="s">
        <v>90</v>
      </c>
      <c r="D6" s="7" t="s">
        <v>91</v>
      </c>
      <c r="E6" s="7"/>
      <c r="F6" s="7"/>
      <c r="G6" s="7"/>
      <c r="H6" s="7"/>
      <c r="I6" s="7"/>
      <c r="J6" s="25"/>
    </row>
    <row r="7" ht="22.9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9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9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9" customHeight="1" spans="1:10">
      <c r="A10" s="8"/>
      <c r="B10" s="13"/>
      <c r="C10" s="13"/>
      <c r="D10" s="13"/>
      <c r="E10" s="13"/>
      <c r="F10" s="13" t="s">
        <v>131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C43" sqref="C43"/>
    </sheetView>
  </sheetViews>
  <sheetFormatPr defaultColWidth="9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70"/>
      <c r="B1" s="2"/>
      <c r="C1" s="28"/>
      <c r="D1" s="71"/>
      <c r="E1" s="2" t="s">
        <v>1</v>
      </c>
      <c r="F1" s="68" t="s">
        <v>2</v>
      </c>
    </row>
    <row r="2" ht="22.9" customHeight="1" spans="1:6">
      <c r="A2" s="71"/>
      <c r="B2" s="73" t="s">
        <v>3</v>
      </c>
      <c r="C2" s="73"/>
      <c r="D2" s="73"/>
      <c r="E2" s="73"/>
      <c r="F2" s="68"/>
    </row>
    <row r="3" ht="19.5" customHeight="1" spans="1:6">
      <c r="A3" s="74"/>
      <c r="B3" s="5" t="s">
        <v>4</v>
      </c>
      <c r="C3" s="55"/>
      <c r="D3" s="55"/>
      <c r="E3" s="75" t="s">
        <v>5</v>
      </c>
      <c r="F3" s="69"/>
    </row>
    <row r="4" ht="24.4" customHeight="1" spans="1:6">
      <c r="A4" s="76"/>
      <c r="B4" s="43" t="s">
        <v>6</v>
      </c>
      <c r="C4" s="43"/>
      <c r="D4" s="43" t="s">
        <v>7</v>
      </c>
      <c r="E4" s="43"/>
      <c r="F4" s="53"/>
    </row>
    <row r="5" ht="24.4" customHeight="1" spans="1:6">
      <c r="A5" s="76"/>
      <c r="B5" s="43" t="s">
        <v>8</v>
      </c>
      <c r="C5" s="43" t="s">
        <v>9</v>
      </c>
      <c r="D5" s="43" t="s">
        <v>8</v>
      </c>
      <c r="E5" s="43" t="s">
        <v>9</v>
      </c>
      <c r="F5" s="53"/>
    </row>
    <row r="6" ht="22.9" customHeight="1" spans="1:6">
      <c r="A6" s="6"/>
      <c r="B6" s="35" t="s">
        <v>10</v>
      </c>
      <c r="C6" s="48">
        <f>'1-1'!F7</f>
        <v>148.384781</v>
      </c>
      <c r="D6" s="35" t="s">
        <v>11</v>
      </c>
      <c r="E6" s="90"/>
      <c r="F6" s="25"/>
    </row>
    <row r="7" ht="22.9" customHeight="1" spans="1:6">
      <c r="A7" s="6"/>
      <c r="B7" s="35" t="s">
        <v>12</v>
      </c>
      <c r="C7" s="48">
        <f>'1-1'!G7</f>
        <v>0</v>
      </c>
      <c r="D7" s="35" t="s">
        <v>13</v>
      </c>
      <c r="E7" s="90"/>
      <c r="F7" s="25"/>
    </row>
    <row r="8" ht="22.9" customHeight="1" spans="1:6">
      <c r="A8" s="6"/>
      <c r="B8" s="35" t="s">
        <v>14</v>
      </c>
      <c r="C8" s="48">
        <f>'1-1'!H7</f>
        <v>0</v>
      </c>
      <c r="D8" s="35" t="s">
        <v>15</v>
      </c>
      <c r="E8" s="90"/>
      <c r="F8" s="25"/>
    </row>
    <row r="9" ht="22.9" customHeight="1" spans="1:6">
      <c r="A9" s="6"/>
      <c r="B9" s="35" t="s">
        <v>16</v>
      </c>
      <c r="C9" s="48">
        <f>'1-1'!I7</f>
        <v>0</v>
      </c>
      <c r="D9" s="35" t="s">
        <v>17</v>
      </c>
      <c r="E9" s="90"/>
      <c r="F9" s="25"/>
    </row>
    <row r="10" ht="22.9" customHeight="1" spans="1:6">
      <c r="A10" s="6"/>
      <c r="B10" s="35" t="s">
        <v>18</v>
      </c>
      <c r="C10" s="48">
        <f>'1-1'!J7</f>
        <v>0</v>
      </c>
      <c r="D10" s="35" t="s">
        <v>19</v>
      </c>
      <c r="E10" s="90"/>
      <c r="F10" s="25"/>
    </row>
    <row r="11" ht="22.9" customHeight="1" spans="1:6">
      <c r="A11" s="6"/>
      <c r="B11" s="35" t="s">
        <v>20</v>
      </c>
      <c r="C11" s="48">
        <f>'1-1'!K7</f>
        <v>0</v>
      </c>
      <c r="D11" s="35" t="s">
        <v>21</v>
      </c>
      <c r="E11" s="90"/>
      <c r="F11" s="25"/>
    </row>
    <row r="12" ht="22.9" customHeight="1" spans="1:6">
      <c r="A12" s="6"/>
      <c r="B12" s="35" t="s">
        <v>22</v>
      </c>
      <c r="C12" s="50"/>
      <c r="D12" s="35" t="s">
        <v>23</v>
      </c>
      <c r="E12" s="90">
        <v>185.180762</v>
      </c>
      <c r="F12" s="25"/>
    </row>
    <row r="13" ht="22.9" customHeight="1" spans="1:6">
      <c r="A13" s="6"/>
      <c r="B13" s="35" t="s">
        <v>22</v>
      </c>
      <c r="C13" s="50"/>
      <c r="D13" s="35" t="s">
        <v>24</v>
      </c>
      <c r="E13" s="91">
        <v>14.285735</v>
      </c>
      <c r="F13" s="25"/>
    </row>
    <row r="14" ht="22.9" customHeight="1" spans="1:6">
      <c r="A14" s="6"/>
      <c r="B14" s="35" t="s">
        <v>22</v>
      </c>
      <c r="C14" s="50"/>
      <c r="D14" s="35" t="s">
        <v>25</v>
      </c>
      <c r="E14" s="90"/>
      <c r="F14" s="25"/>
    </row>
    <row r="15" ht="22.9" customHeight="1" spans="1:6">
      <c r="A15" s="6"/>
      <c r="B15" s="35" t="s">
        <v>22</v>
      </c>
      <c r="C15" s="50"/>
      <c r="D15" s="35" t="s">
        <v>26</v>
      </c>
      <c r="E15" s="90">
        <v>7.276361</v>
      </c>
      <c r="F15" s="25"/>
    </row>
    <row r="16" ht="22.9" customHeight="1" spans="1:6">
      <c r="A16" s="6"/>
      <c r="B16" s="35" t="s">
        <v>22</v>
      </c>
      <c r="C16" s="50"/>
      <c r="D16" s="35" t="s">
        <v>27</v>
      </c>
      <c r="E16" s="90"/>
      <c r="F16" s="25"/>
    </row>
    <row r="17" ht="22.9" customHeight="1" spans="1:6">
      <c r="A17" s="6"/>
      <c r="B17" s="35" t="s">
        <v>22</v>
      </c>
      <c r="C17" s="50"/>
      <c r="D17" s="35" t="s">
        <v>28</v>
      </c>
      <c r="E17" s="90"/>
      <c r="F17" s="25"/>
    </row>
    <row r="18" ht="22.9" customHeight="1" spans="1:6">
      <c r="A18" s="6"/>
      <c r="B18" s="35" t="s">
        <v>22</v>
      </c>
      <c r="C18" s="50"/>
      <c r="D18" s="35" t="s">
        <v>29</v>
      </c>
      <c r="E18" s="90"/>
      <c r="F18" s="25"/>
    </row>
    <row r="19" ht="22.9" customHeight="1" spans="1:6">
      <c r="A19" s="6"/>
      <c r="B19" s="35" t="s">
        <v>22</v>
      </c>
      <c r="C19" s="50"/>
      <c r="D19" s="35" t="s">
        <v>30</v>
      </c>
      <c r="E19" s="90"/>
      <c r="F19" s="25"/>
    </row>
    <row r="20" ht="22.9" customHeight="1" spans="1:6">
      <c r="A20" s="6"/>
      <c r="B20" s="35" t="s">
        <v>22</v>
      </c>
      <c r="C20" s="50"/>
      <c r="D20" s="35" t="s">
        <v>31</v>
      </c>
      <c r="E20" s="90"/>
      <c r="F20" s="25"/>
    </row>
    <row r="21" ht="22.9" customHeight="1" spans="1:6">
      <c r="A21" s="6"/>
      <c r="B21" s="35" t="s">
        <v>22</v>
      </c>
      <c r="C21" s="50"/>
      <c r="D21" s="35" t="s">
        <v>32</v>
      </c>
      <c r="E21" s="90"/>
      <c r="F21" s="25"/>
    </row>
    <row r="22" ht="22.9" customHeight="1" spans="1:6">
      <c r="A22" s="6"/>
      <c r="B22" s="35" t="s">
        <v>22</v>
      </c>
      <c r="C22" s="50"/>
      <c r="D22" s="35" t="s">
        <v>33</v>
      </c>
      <c r="E22" s="90"/>
      <c r="F22" s="25"/>
    </row>
    <row r="23" ht="22.9" customHeight="1" spans="1:6">
      <c r="A23" s="6"/>
      <c r="B23" s="35" t="s">
        <v>22</v>
      </c>
      <c r="C23" s="50"/>
      <c r="D23" s="35" t="s">
        <v>34</v>
      </c>
      <c r="E23" s="90"/>
      <c r="F23" s="25"/>
    </row>
    <row r="24" ht="22.9" customHeight="1" spans="1:6">
      <c r="A24" s="6"/>
      <c r="B24" s="35" t="s">
        <v>22</v>
      </c>
      <c r="C24" s="50"/>
      <c r="D24" s="35" t="s">
        <v>35</v>
      </c>
      <c r="E24" s="90"/>
      <c r="F24" s="25"/>
    </row>
    <row r="25" ht="22.9" customHeight="1" spans="1:6">
      <c r="A25" s="6"/>
      <c r="B25" s="35" t="s">
        <v>22</v>
      </c>
      <c r="C25" s="50"/>
      <c r="D25" s="35" t="s">
        <v>36</v>
      </c>
      <c r="E25" s="91">
        <v>10.202856</v>
      </c>
      <c r="F25" s="25"/>
    </row>
    <row r="26" ht="22.9" customHeight="1" spans="1:6">
      <c r="A26" s="6"/>
      <c r="B26" s="35" t="s">
        <v>22</v>
      </c>
      <c r="C26" s="50"/>
      <c r="D26" s="35" t="s">
        <v>37</v>
      </c>
      <c r="E26" s="90"/>
      <c r="F26" s="25"/>
    </row>
    <row r="27" ht="22.9" customHeight="1" spans="1:6">
      <c r="A27" s="6"/>
      <c r="B27" s="35" t="s">
        <v>22</v>
      </c>
      <c r="C27" s="50"/>
      <c r="D27" s="35" t="s">
        <v>38</v>
      </c>
      <c r="E27" s="90"/>
      <c r="F27" s="25"/>
    </row>
    <row r="28" ht="22.9" customHeight="1" spans="1:6">
      <c r="A28" s="6"/>
      <c r="B28" s="35" t="s">
        <v>22</v>
      </c>
      <c r="C28" s="50"/>
      <c r="D28" s="35" t="s">
        <v>39</v>
      </c>
      <c r="E28" s="90"/>
      <c r="F28" s="25"/>
    </row>
    <row r="29" ht="22.9" customHeight="1" spans="1:6">
      <c r="A29" s="6"/>
      <c r="B29" s="35" t="s">
        <v>22</v>
      </c>
      <c r="C29" s="50"/>
      <c r="D29" s="35" t="s">
        <v>40</v>
      </c>
      <c r="E29" s="90"/>
      <c r="F29" s="25"/>
    </row>
    <row r="30" ht="22.9" customHeight="1" spans="1:6">
      <c r="A30" s="6"/>
      <c r="B30" s="35" t="s">
        <v>22</v>
      </c>
      <c r="C30" s="50"/>
      <c r="D30" s="35" t="s">
        <v>41</v>
      </c>
      <c r="E30" s="90">
        <v>15</v>
      </c>
      <c r="F30" s="25"/>
    </row>
    <row r="31" ht="22.9" customHeight="1" spans="1:6">
      <c r="A31" s="6"/>
      <c r="B31" s="35" t="s">
        <v>22</v>
      </c>
      <c r="C31" s="50"/>
      <c r="D31" s="35" t="s">
        <v>42</v>
      </c>
      <c r="E31" s="90"/>
      <c r="F31" s="25"/>
    </row>
    <row r="32" ht="22.9" customHeight="1" spans="1:6">
      <c r="A32" s="6"/>
      <c r="B32" s="35" t="s">
        <v>22</v>
      </c>
      <c r="C32" s="50"/>
      <c r="D32" s="35" t="s">
        <v>43</v>
      </c>
      <c r="E32" s="90"/>
      <c r="F32" s="25"/>
    </row>
    <row r="33" ht="22.9" customHeight="1" spans="1:6">
      <c r="A33" s="6"/>
      <c r="B33" s="35" t="s">
        <v>22</v>
      </c>
      <c r="C33" s="50"/>
      <c r="D33" s="35" t="s">
        <v>44</v>
      </c>
      <c r="E33" s="90"/>
      <c r="F33" s="25"/>
    </row>
    <row r="34" ht="22.9" customHeight="1" spans="1:6">
      <c r="A34" s="6"/>
      <c r="B34" s="35" t="s">
        <v>22</v>
      </c>
      <c r="C34" s="50"/>
      <c r="D34" s="35" t="s">
        <v>45</v>
      </c>
      <c r="E34" s="90"/>
      <c r="F34" s="25"/>
    </row>
    <row r="35" ht="22.9" customHeight="1" spans="1:6">
      <c r="A35" s="6"/>
      <c r="B35" s="35" t="s">
        <v>22</v>
      </c>
      <c r="C35" s="50"/>
      <c r="D35" s="35" t="s">
        <v>46</v>
      </c>
      <c r="E35" s="50"/>
      <c r="F35" s="25"/>
    </row>
    <row r="36" ht="22.9" customHeight="1" spans="1:6">
      <c r="A36" s="9"/>
      <c r="B36" s="45" t="s">
        <v>47</v>
      </c>
      <c r="C36" s="46">
        <f>SUM(C6:C35)</f>
        <v>148.384781</v>
      </c>
      <c r="D36" s="45" t="s">
        <v>48</v>
      </c>
      <c r="E36" s="46">
        <f>SUM(E6:E35)</f>
        <v>231.945714</v>
      </c>
      <c r="F36" s="26"/>
    </row>
    <row r="37" ht="22.9" customHeight="1" spans="1:6">
      <c r="A37" s="6"/>
      <c r="B37" s="35" t="s">
        <v>49</v>
      </c>
      <c r="C37" s="48">
        <f>'1-1'!N7</f>
        <v>0</v>
      </c>
      <c r="D37" s="35" t="s">
        <v>50</v>
      </c>
      <c r="E37" s="50"/>
      <c r="F37" s="92"/>
    </row>
    <row r="38" ht="22.9" customHeight="1" spans="1:6">
      <c r="A38" s="93"/>
      <c r="B38" s="35" t="s">
        <v>51</v>
      </c>
      <c r="C38" s="48">
        <f>'1-1'!E7</f>
        <v>83.560933</v>
      </c>
      <c r="D38" s="35" t="s">
        <v>52</v>
      </c>
      <c r="E38" s="50"/>
      <c r="F38" s="92"/>
    </row>
    <row r="39" ht="22.9" customHeight="1" spans="1:6">
      <c r="A39" s="93"/>
      <c r="B39" s="94"/>
      <c r="C39" s="94"/>
      <c r="D39" s="35" t="s">
        <v>53</v>
      </c>
      <c r="E39" s="50"/>
      <c r="F39" s="92"/>
    </row>
    <row r="40" ht="22.9" customHeight="1" spans="1:6">
      <c r="A40" s="95"/>
      <c r="B40" s="45" t="s">
        <v>54</v>
      </c>
      <c r="C40" s="46">
        <f>C36+C37+C38</f>
        <v>231.945714</v>
      </c>
      <c r="D40" s="45" t="s">
        <v>55</v>
      </c>
      <c r="E40" s="46">
        <f>E36+E37+E39</f>
        <v>231.945714</v>
      </c>
      <c r="F40" s="96"/>
    </row>
    <row r="41" ht="9.75" customHeight="1" spans="1:6">
      <c r="A41" s="79"/>
      <c r="B41" s="79"/>
      <c r="C41" s="97"/>
      <c r="D41" s="97"/>
      <c r="E41" s="79"/>
      <c r="F41" s="9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9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" customHeight="1" spans="1:15">
      <c r="A3" s="4"/>
      <c r="B3" s="5" t="s">
        <v>4</v>
      </c>
      <c r="C3" s="5"/>
      <c r="D3" s="4"/>
      <c r="E3" s="4"/>
      <c r="F3" s="66"/>
      <c r="G3" s="4"/>
      <c r="H3" s="66"/>
      <c r="I3" s="66"/>
      <c r="J3" s="66"/>
      <c r="K3" s="66"/>
      <c r="L3" s="66"/>
      <c r="M3" s="66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9" customHeight="1" spans="1:15">
      <c r="A7" s="9"/>
      <c r="B7" s="10"/>
      <c r="C7" s="10" t="s">
        <v>71</v>
      </c>
      <c r="D7" s="31">
        <f>D8</f>
        <v>231.945714</v>
      </c>
      <c r="E7" s="31">
        <f t="shared" ref="E7:N7" si="0">E8</f>
        <v>83.560933</v>
      </c>
      <c r="F7" s="31">
        <f t="shared" si="0"/>
        <v>148.384781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9" customHeight="1" spans="1:15">
      <c r="A8" s="8"/>
      <c r="B8" s="13">
        <v>139</v>
      </c>
      <c r="C8" s="13" t="s">
        <v>72</v>
      </c>
      <c r="D8" s="16">
        <f>SUM(D9)</f>
        <v>231.945714</v>
      </c>
      <c r="E8" s="16">
        <f t="shared" ref="E8:N8" si="1">SUM(E9)</f>
        <v>83.560933</v>
      </c>
      <c r="F8" s="16">
        <f t="shared" si="1"/>
        <v>148.384781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5" customHeight="1" spans="1:15">
      <c r="A9" s="8"/>
      <c r="B9" s="13">
        <v>139001</v>
      </c>
      <c r="C9" s="13" t="s">
        <v>72</v>
      </c>
      <c r="D9" s="17">
        <f>SUM(E9:N9)</f>
        <v>231.945714</v>
      </c>
      <c r="E9" s="86">
        <v>83.560933</v>
      </c>
      <c r="F9" s="86">
        <v>148.384781</v>
      </c>
      <c r="G9" s="18"/>
      <c r="H9" s="18"/>
      <c r="I9" s="18"/>
      <c r="J9" s="18"/>
      <c r="K9" s="18"/>
      <c r="L9" s="18"/>
      <c r="M9" s="18"/>
      <c r="N9" s="18"/>
      <c r="O9" s="24"/>
    </row>
    <row r="10" ht="22.5" customHeight="1" spans="2:6">
      <c r="B10" s="13">
        <v>139001</v>
      </c>
      <c r="C10" s="87" t="s">
        <v>73</v>
      </c>
      <c r="D10" s="88">
        <f>E10+F10</f>
        <v>112.469162</v>
      </c>
      <c r="E10" s="89">
        <v>7.192949</v>
      </c>
      <c r="F10" s="89">
        <v>105.276213</v>
      </c>
    </row>
    <row r="11" ht="22.5" customHeight="1" spans="2:6">
      <c r="B11" s="13">
        <v>139001</v>
      </c>
      <c r="C11" s="87" t="s">
        <v>74</v>
      </c>
      <c r="D11" s="88">
        <f t="shared" ref="D11:D18" si="2">E11+F11</f>
        <v>2.5</v>
      </c>
      <c r="E11" s="89"/>
      <c r="F11" s="89">
        <v>2.5</v>
      </c>
    </row>
    <row r="12" ht="22.5" customHeight="1" spans="2:6">
      <c r="B12" s="13">
        <v>139001</v>
      </c>
      <c r="C12" s="87" t="s">
        <v>75</v>
      </c>
      <c r="D12" s="88">
        <f t="shared" si="2"/>
        <v>10</v>
      </c>
      <c r="E12" s="89"/>
      <c r="F12" s="89">
        <v>10</v>
      </c>
    </row>
    <row r="13" ht="22.5" customHeight="1" spans="2:6">
      <c r="B13" s="13">
        <v>139001</v>
      </c>
      <c r="C13" s="87" t="s">
        <v>76</v>
      </c>
      <c r="D13" s="88">
        <f t="shared" si="2"/>
        <v>60.2116</v>
      </c>
      <c r="E13" s="89">
        <v>60.2116</v>
      </c>
      <c r="F13" s="89"/>
    </row>
    <row r="14" ht="22.5" customHeight="1" spans="2:6">
      <c r="B14" s="13">
        <v>139001</v>
      </c>
      <c r="C14" s="87" t="s">
        <v>77</v>
      </c>
      <c r="D14" s="88">
        <f t="shared" si="2"/>
        <v>14.285735</v>
      </c>
      <c r="E14" s="89">
        <v>0.681927</v>
      </c>
      <c r="F14" s="89">
        <v>13.603808</v>
      </c>
    </row>
    <row r="15" ht="22.5" customHeight="1" spans="2:6">
      <c r="B15" s="13">
        <v>139001</v>
      </c>
      <c r="C15" s="87" t="s">
        <v>78</v>
      </c>
      <c r="D15" s="88">
        <f t="shared" si="2"/>
        <v>6.801904</v>
      </c>
      <c r="E15" s="89">
        <v>0</v>
      </c>
      <c r="F15" s="89">
        <v>6.801904</v>
      </c>
    </row>
    <row r="16" ht="22.5" customHeight="1" spans="2:6">
      <c r="B16" s="13">
        <v>139001</v>
      </c>
      <c r="C16" s="87" t="s">
        <v>79</v>
      </c>
      <c r="D16" s="88">
        <f t="shared" si="2"/>
        <v>0.474457</v>
      </c>
      <c r="E16" s="89">
        <v>0.474457</v>
      </c>
      <c r="F16" s="89"/>
    </row>
    <row r="17" ht="22.5" customHeight="1" spans="2:6">
      <c r="B17" s="13">
        <v>139001</v>
      </c>
      <c r="C17" s="87" t="s">
        <v>80</v>
      </c>
      <c r="D17" s="88">
        <f t="shared" si="2"/>
        <v>10.202856</v>
      </c>
      <c r="E17" s="89">
        <v>0</v>
      </c>
      <c r="F17" s="89">
        <v>10.202856</v>
      </c>
    </row>
    <row r="18" ht="22.5" customHeight="1" spans="2:6">
      <c r="B18" s="13">
        <v>139001</v>
      </c>
      <c r="C18" s="87" t="s">
        <v>81</v>
      </c>
      <c r="D18" s="88">
        <f t="shared" si="2"/>
        <v>15</v>
      </c>
      <c r="E18" s="89">
        <v>15</v>
      </c>
      <c r="F18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10" activePane="bottomLeft" state="frozen"/>
      <selection/>
      <selection pane="bottomLeft" activeCell="E12" sqref="E12"/>
    </sheetView>
  </sheetViews>
  <sheetFormatPr defaultColWidth="9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82</v>
      </c>
      <c r="L1" s="6"/>
    </row>
    <row r="2" ht="22.9" customHeight="1" spans="1:12">
      <c r="A2" s="1"/>
      <c r="B2" s="3" t="s">
        <v>83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" customHeight="1" spans="1:12">
      <c r="A3" s="4"/>
      <c r="B3" s="5" t="s">
        <v>4</v>
      </c>
      <c r="C3" s="5"/>
      <c r="D3" s="5"/>
      <c r="E3" s="5"/>
      <c r="F3" s="5"/>
      <c r="G3" s="4"/>
      <c r="H3" s="4"/>
      <c r="I3" s="66"/>
      <c r="J3" s="66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84</v>
      </c>
      <c r="I4" s="7" t="s">
        <v>85</v>
      </c>
      <c r="J4" s="7" t="s">
        <v>86</v>
      </c>
      <c r="K4" s="7" t="s">
        <v>87</v>
      </c>
      <c r="L4" s="24"/>
    </row>
    <row r="5" ht="24.4" customHeight="1" spans="1:12">
      <c r="A5" s="8"/>
      <c r="B5" s="7" t="s">
        <v>88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89</v>
      </c>
      <c r="C6" s="7" t="s">
        <v>90</v>
      </c>
      <c r="D6" s="7" t="s">
        <v>91</v>
      </c>
      <c r="E6" s="7"/>
      <c r="F6" s="7"/>
      <c r="G6" s="7"/>
      <c r="H6" s="7"/>
      <c r="I6" s="7"/>
      <c r="J6" s="7"/>
      <c r="K6" s="7"/>
      <c r="L6" s="25"/>
    </row>
    <row r="7" ht="22.9" customHeight="1" spans="1:12">
      <c r="A7" s="9"/>
      <c r="B7" s="10"/>
      <c r="C7" s="10"/>
      <c r="D7" s="10"/>
      <c r="E7" s="10"/>
      <c r="F7" s="10" t="s">
        <v>71</v>
      </c>
      <c r="G7" s="31">
        <f t="shared" ref="G7:K8" si="0">G8</f>
        <v>231.945714</v>
      </c>
      <c r="H7" s="31">
        <f t="shared" si="0"/>
        <v>144.445714</v>
      </c>
      <c r="I7" s="31">
        <f t="shared" si="0"/>
        <v>87.5</v>
      </c>
      <c r="J7" s="31">
        <f t="shared" si="0"/>
        <v>0</v>
      </c>
      <c r="K7" s="31">
        <f t="shared" si="0"/>
        <v>0</v>
      </c>
      <c r="L7" s="26"/>
    </row>
    <row r="8" ht="22.9" customHeight="1" spans="1:12">
      <c r="A8" s="8"/>
      <c r="B8" s="13"/>
      <c r="C8" s="13"/>
      <c r="D8" s="13"/>
      <c r="E8" s="13">
        <v>139</v>
      </c>
      <c r="F8" s="13" t="s">
        <v>72</v>
      </c>
      <c r="G8" s="16">
        <f t="shared" si="0"/>
        <v>231.945714</v>
      </c>
      <c r="H8" s="16">
        <f t="shared" si="0"/>
        <v>144.445714</v>
      </c>
      <c r="I8" s="16">
        <f t="shared" si="0"/>
        <v>87.5</v>
      </c>
      <c r="J8" s="16">
        <f t="shared" si="0"/>
        <v>0</v>
      </c>
      <c r="K8" s="16">
        <f t="shared" si="0"/>
        <v>0</v>
      </c>
      <c r="L8" s="24"/>
    </row>
    <row r="9" ht="22.9" customHeight="1" spans="1:12">
      <c r="A9" s="8"/>
      <c r="B9" s="13"/>
      <c r="C9" s="13"/>
      <c r="D9" s="13"/>
      <c r="E9" s="13">
        <v>139001</v>
      </c>
      <c r="F9" s="13" t="s">
        <v>72</v>
      </c>
      <c r="G9" s="16">
        <f>SUM(G10:G19)</f>
        <v>231.945714</v>
      </c>
      <c r="H9" s="16">
        <f>SUM(H10:H19)</f>
        <v>144.445714</v>
      </c>
      <c r="I9" s="16">
        <f>SUM(I10:I19)</f>
        <v>87.5</v>
      </c>
      <c r="J9" s="16">
        <f>SUM(J10:J19)</f>
        <v>0</v>
      </c>
      <c r="K9" s="16">
        <f>SUM(K10:K19)</f>
        <v>0</v>
      </c>
      <c r="L9" s="24"/>
    </row>
    <row r="10" ht="22.9" customHeight="1" spans="1:12">
      <c r="A10" s="8"/>
      <c r="B10" s="80">
        <v>207</v>
      </c>
      <c r="C10" s="81" t="s">
        <v>92</v>
      </c>
      <c r="D10" s="81" t="s">
        <v>93</v>
      </c>
      <c r="E10" s="80">
        <v>139001</v>
      </c>
      <c r="F10" s="80" t="s">
        <v>94</v>
      </c>
      <c r="G10" s="16">
        <f>SUM(H10:K10)</f>
        <v>112.469162</v>
      </c>
      <c r="H10" s="82">
        <v>112.469162</v>
      </c>
      <c r="I10" s="82"/>
      <c r="J10" s="18"/>
      <c r="K10" s="18"/>
      <c r="L10" s="25"/>
    </row>
    <row r="11" ht="22.9" customHeight="1" spans="1:12">
      <c r="A11" s="8"/>
      <c r="B11" s="80">
        <v>207</v>
      </c>
      <c r="C11" s="81" t="s">
        <v>92</v>
      </c>
      <c r="D11" s="81" t="s">
        <v>95</v>
      </c>
      <c r="E11" s="80">
        <v>139001</v>
      </c>
      <c r="F11" s="80" t="s">
        <v>96</v>
      </c>
      <c r="G11" s="16">
        <f t="shared" ref="G11:G18" si="1">SUM(H11:K11)</f>
        <v>2.5</v>
      </c>
      <c r="H11" s="82"/>
      <c r="I11" s="82">
        <v>2.5</v>
      </c>
      <c r="J11" s="18"/>
      <c r="K11" s="18"/>
      <c r="L11" s="25"/>
    </row>
    <row r="12" ht="22.9" customHeight="1" spans="1:12">
      <c r="A12" s="8"/>
      <c r="B12" s="80">
        <v>207</v>
      </c>
      <c r="C12" s="81" t="s">
        <v>92</v>
      </c>
      <c r="D12" s="81" t="s">
        <v>97</v>
      </c>
      <c r="E12" s="80">
        <v>139001</v>
      </c>
      <c r="F12" s="80" t="s">
        <v>98</v>
      </c>
      <c r="G12" s="16">
        <f t="shared" si="1"/>
        <v>10</v>
      </c>
      <c r="H12" s="82"/>
      <c r="I12" s="82">
        <v>10</v>
      </c>
      <c r="J12" s="18"/>
      <c r="K12" s="18"/>
      <c r="L12" s="25"/>
    </row>
    <row r="13" ht="22.9" customHeight="1" spans="1:12">
      <c r="A13" s="8"/>
      <c r="B13" s="80">
        <v>207</v>
      </c>
      <c r="C13" s="81" t="s">
        <v>92</v>
      </c>
      <c r="D13" s="81" t="s">
        <v>99</v>
      </c>
      <c r="E13" s="80">
        <v>139001</v>
      </c>
      <c r="F13" s="80" t="s">
        <v>100</v>
      </c>
      <c r="G13" s="16">
        <f t="shared" si="1"/>
        <v>60.2116</v>
      </c>
      <c r="H13" s="82">
        <v>0.2116</v>
      </c>
      <c r="I13" s="82">
        <v>60</v>
      </c>
      <c r="J13" s="18"/>
      <c r="K13" s="18"/>
      <c r="L13" s="25"/>
    </row>
    <row r="14" ht="22.9" customHeight="1" spans="1:12">
      <c r="A14" s="8"/>
      <c r="B14" s="80" t="s">
        <v>101</v>
      </c>
      <c r="C14" s="81" t="s">
        <v>102</v>
      </c>
      <c r="D14" s="81" t="s">
        <v>102</v>
      </c>
      <c r="E14" s="80">
        <v>139001</v>
      </c>
      <c r="F14" s="80" t="s">
        <v>103</v>
      </c>
      <c r="G14" s="16">
        <f t="shared" si="1"/>
        <v>14.285735</v>
      </c>
      <c r="H14" s="82">
        <v>14.285735</v>
      </c>
      <c r="I14" s="82"/>
      <c r="J14" s="18"/>
      <c r="K14" s="18"/>
      <c r="L14" s="25"/>
    </row>
    <row r="15" ht="22.9" customHeight="1" spans="1:12">
      <c r="A15" s="8"/>
      <c r="B15" s="80" t="s">
        <v>104</v>
      </c>
      <c r="C15" s="81" t="s">
        <v>105</v>
      </c>
      <c r="D15" s="81" t="s">
        <v>93</v>
      </c>
      <c r="E15" s="80">
        <v>139001</v>
      </c>
      <c r="F15" s="80" t="s">
        <v>106</v>
      </c>
      <c r="G15" s="16">
        <f t="shared" si="1"/>
        <v>6.801904</v>
      </c>
      <c r="H15" s="82">
        <v>6.801904</v>
      </c>
      <c r="I15" s="82"/>
      <c r="J15" s="18"/>
      <c r="K15" s="18"/>
      <c r="L15" s="25"/>
    </row>
    <row r="16" ht="22.9" customHeight="1" spans="1:12">
      <c r="A16" s="8"/>
      <c r="B16" s="80" t="s">
        <v>104</v>
      </c>
      <c r="C16" s="81" t="s">
        <v>105</v>
      </c>
      <c r="D16" s="81" t="s">
        <v>107</v>
      </c>
      <c r="E16" s="80">
        <v>139001</v>
      </c>
      <c r="F16" s="80" t="s">
        <v>108</v>
      </c>
      <c r="G16" s="16">
        <f t="shared" si="1"/>
        <v>0.474457</v>
      </c>
      <c r="H16" s="82">
        <v>0.474457</v>
      </c>
      <c r="I16" s="82"/>
      <c r="J16" s="18"/>
      <c r="K16" s="18"/>
      <c r="L16" s="25"/>
    </row>
    <row r="17" ht="22.9" customHeight="1" spans="1:12">
      <c r="A17" s="8"/>
      <c r="B17" s="80" t="s">
        <v>109</v>
      </c>
      <c r="C17" s="81" t="s">
        <v>95</v>
      </c>
      <c r="D17" s="81" t="s">
        <v>93</v>
      </c>
      <c r="E17" s="80">
        <v>139001</v>
      </c>
      <c r="F17" s="80" t="s">
        <v>110</v>
      </c>
      <c r="G17" s="16">
        <f t="shared" si="1"/>
        <v>10.202856</v>
      </c>
      <c r="H17" s="82">
        <v>10.202856</v>
      </c>
      <c r="I17" s="82"/>
      <c r="J17" s="18"/>
      <c r="K17" s="18"/>
      <c r="L17" s="25"/>
    </row>
    <row r="18" ht="22.9" customHeight="1" spans="1:12">
      <c r="A18" s="8"/>
      <c r="B18" s="80">
        <v>229</v>
      </c>
      <c r="C18" s="81" t="s">
        <v>111</v>
      </c>
      <c r="D18" s="81" t="s">
        <v>92</v>
      </c>
      <c r="E18" s="80">
        <v>139001</v>
      </c>
      <c r="F18" s="83" t="s">
        <v>112</v>
      </c>
      <c r="G18" s="16">
        <f t="shared" si="1"/>
        <v>15</v>
      </c>
      <c r="H18" s="84"/>
      <c r="I18" s="84">
        <v>15</v>
      </c>
      <c r="J18" s="18"/>
      <c r="K18" s="18"/>
      <c r="L18" s="25"/>
    </row>
    <row r="19" ht="22.9" customHeight="1" spans="1:12">
      <c r="A19" s="8"/>
      <c r="B19" s="13"/>
      <c r="C19" s="13"/>
      <c r="D19" s="13"/>
      <c r="E19" s="13"/>
      <c r="F19" s="13"/>
      <c r="G19" s="16"/>
      <c r="H19" s="18"/>
      <c r="I19" s="18"/>
      <c r="J19" s="18"/>
      <c r="K19" s="18"/>
      <c r="L19" s="25"/>
    </row>
    <row r="20" ht="9.75" customHeight="1" spans="1:12">
      <c r="A20" s="19"/>
      <c r="B20" s="20"/>
      <c r="C20" s="20"/>
      <c r="D20" s="20"/>
      <c r="E20" s="20"/>
      <c r="F20" s="19"/>
      <c r="G20" s="85"/>
      <c r="H20" s="19"/>
      <c r="I20" s="19"/>
      <c r="J20" s="20"/>
      <c r="K20" s="20"/>
      <c r="L20" s="27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C7" sqref="C7:C10"/>
    </sheetView>
  </sheetViews>
  <sheetFormatPr defaultColWidth="9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70"/>
      <c r="B1" s="2"/>
      <c r="C1" s="71"/>
      <c r="D1" s="71"/>
      <c r="E1" s="28"/>
      <c r="F1" s="28"/>
      <c r="G1" s="28"/>
      <c r="H1" s="72" t="s">
        <v>113</v>
      </c>
      <c r="I1" s="68" t="s">
        <v>2</v>
      </c>
    </row>
    <row r="2" ht="22.9" customHeight="1" spans="1:9">
      <c r="A2" s="71"/>
      <c r="B2" s="73" t="s">
        <v>114</v>
      </c>
      <c r="C2" s="73"/>
      <c r="D2" s="73"/>
      <c r="E2" s="73"/>
      <c r="F2" s="73"/>
      <c r="G2" s="73"/>
      <c r="H2" s="73"/>
      <c r="I2" s="68"/>
    </row>
    <row r="3" ht="19.5" customHeight="1" spans="1:9">
      <c r="A3" s="74"/>
      <c r="B3" s="5" t="s">
        <v>4</v>
      </c>
      <c r="C3" s="5"/>
      <c r="D3" s="55"/>
      <c r="E3" s="55"/>
      <c r="F3" s="55"/>
      <c r="G3" s="55"/>
      <c r="H3" s="75" t="s">
        <v>5</v>
      </c>
      <c r="I3" s="69"/>
    </row>
    <row r="4" ht="24.4" customHeight="1" spans="1:9">
      <c r="A4" s="76"/>
      <c r="B4" s="43" t="s">
        <v>6</v>
      </c>
      <c r="C4" s="43"/>
      <c r="D4" s="43" t="s">
        <v>7</v>
      </c>
      <c r="E4" s="43"/>
      <c r="F4" s="43"/>
      <c r="G4" s="43"/>
      <c r="H4" s="43"/>
      <c r="I4" s="53"/>
    </row>
    <row r="5" ht="24.4" customHeight="1" spans="1:9">
      <c r="A5" s="76"/>
      <c r="B5" s="43" t="s">
        <v>8</v>
      </c>
      <c r="C5" s="43" t="s">
        <v>9</v>
      </c>
      <c r="D5" s="43" t="s">
        <v>8</v>
      </c>
      <c r="E5" s="43" t="s">
        <v>58</v>
      </c>
      <c r="F5" s="43" t="s">
        <v>115</v>
      </c>
      <c r="G5" s="43" t="s">
        <v>116</v>
      </c>
      <c r="H5" s="43" t="s">
        <v>117</v>
      </c>
      <c r="I5" s="53"/>
    </row>
    <row r="6" ht="22.9" customHeight="1" spans="1:9">
      <c r="A6" s="6"/>
      <c r="B6" s="35" t="s">
        <v>118</v>
      </c>
      <c r="C6" s="48">
        <f>SUM(C7:C9)</f>
        <v>148.384781</v>
      </c>
      <c r="D6" s="35" t="s">
        <v>119</v>
      </c>
      <c r="E6" s="48">
        <f>F6+G6+H6</f>
        <v>231.945714</v>
      </c>
      <c r="F6" s="50">
        <f>SUM(F7:F33)</f>
        <v>216.945714</v>
      </c>
      <c r="G6" s="50">
        <f>SUM(G7:G33)</f>
        <v>15</v>
      </c>
      <c r="H6" s="50"/>
      <c r="I6" s="25"/>
    </row>
    <row r="7" ht="22.9" customHeight="1" spans="1:9">
      <c r="A7" s="6"/>
      <c r="B7" s="35" t="s">
        <v>120</v>
      </c>
      <c r="C7" s="48">
        <f>'2-1'!H7</f>
        <v>148.384781</v>
      </c>
      <c r="D7" s="35" t="s">
        <v>121</v>
      </c>
      <c r="E7" s="48">
        <f t="shared" ref="E7:E33" si="0">F7+G7+H7</f>
        <v>0</v>
      </c>
      <c r="F7" s="50"/>
      <c r="G7" s="50"/>
      <c r="H7" s="50"/>
      <c r="I7" s="25"/>
    </row>
    <row r="8" ht="22.9" customHeight="1" spans="1:9">
      <c r="A8" s="6"/>
      <c r="B8" s="35" t="s">
        <v>122</v>
      </c>
      <c r="C8" s="48">
        <f>'2-1'!K7</f>
        <v>0</v>
      </c>
      <c r="D8" s="35" t="s">
        <v>123</v>
      </c>
      <c r="E8" s="48">
        <f t="shared" si="0"/>
        <v>0</v>
      </c>
      <c r="F8" s="50"/>
      <c r="G8" s="50"/>
      <c r="H8" s="50"/>
      <c r="I8" s="25"/>
    </row>
    <row r="9" ht="22.9" customHeight="1" spans="1:9">
      <c r="A9" s="6"/>
      <c r="B9" s="35" t="s">
        <v>124</v>
      </c>
      <c r="C9" s="48">
        <f>'2-1'!N7</f>
        <v>0</v>
      </c>
      <c r="D9" s="35" t="s">
        <v>125</v>
      </c>
      <c r="E9" s="48">
        <f t="shared" si="0"/>
        <v>0</v>
      </c>
      <c r="F9" s="50"/>
      <c r="G9" s="50"/>
      <c r="H9" s="50"/>
      <c r="I9" s="25"/>
    </row>
    <row r="10" ht="22.9" customHeight="1" spans="1:9">
      <c r="A10" s="6"/>
      <c r="B10" s="35" t="s">
        <v>126</v>
      </c>
      <c r="C10" s="48">
        <f>SUM(C11:C13)</f>
        <v>83.560933</v>
      </c>
      <c r="D10" s="35" t="s">
        <v>127</v>
      </c>
      <c r="E10" s="48">
        <f t="shared" si="0"/>
        <v>0</v>
      </c>
      <c r="F10" s="50"/>
      <c r="G10" s="50"/>
      <c r="H10" s="50"/>
      <c r="I10" s="25"/>
    </row>
    <row r="11" ht="22.9" customHeight="1" spans="1:9">
      <c r="A11" s="6"/>
      <c r="B11" s="35" t="s">
        <v>120</v>
      </c>
      <c r="C11" s="48">
        <f>'2-1'!AB7</f>
        <v>68.560933</v>
      </c>
      <c r="D11" s="35" t="s">
        <v>128</v>
      </c>
      <c r="E11" s="48">
        <f t="shared" si="0"/>
        <v>0</v>
      </c>
      <c r="F11" s="50"/>
      <c r="G11" s="50"/>
      <c r="H11" s="50"/>
      <c r="I11" s="25"/>
    </row>
    <row r="12" ht="22.9" customHeight="1" spans="1:9">
      <c r="A12" s="6"/>
      <c r="B12" s="35" t="s">
        <v>122</v>
      </c>
      <c r="C12" s="48">
        <f>'2-1'!AE7</f>
        <v>15</v>
      </c>
      <c r="D12" s="35" t="s">
        <v>129</v>
      </c>
      <c r="E12" s="48">
        <f t="shared" si="0"/>
        <v>0</v>
      </c>
      <c r="F12" s="50"/>
      <c r="G12" s="50"/>
      <c r="H12" s="50"/>
      <c r="I12" s="25"/>
    </row>
    <row r="13" ht="22.9" customHeight="1" spans="1:9">
      <c r="A13" s="6"/>
      <c r="B13" s="35" t="s">
        <v>124</v>
      </c>
      <c r="C13" s="48">
        <f>'2-1'!AH7</f>
        <v>0</v>
      </c>
      <c r="D13" s="35" t="s">
        <v>130</v>
      </c>
      <c r="E13" s="48">
        <f t="shared" si="0"/>
        <v>185.180762</v>
      </c>
      <c r="F13" s="77">
        <v>185.180762</v>
      </c>
      <c r="G13" s="77"/>
      <c r="H13" s="50"/>
      <c r="I13" s="25"/>
    </row>
    <row r="14" ht="22.9" customHeight="1" spans="1:9">
      <c r="A14" s="6"/>
      <c r="B14" s="35" t="s">
        <v>131</v>
      </c>
      <c r="C14" s="50"/>
      <c r="D14" s="35" t="s">
        <v>132</v>
      </c>
      <c r="E14" s="48">
        <f t="shared" si="0"/>
        <v>14.285735</v>
      </c>
      <c r="F14" s="78">
        <v>14.285735</v>
      </c>
      <c r="G14" s="77"/>
      <c r="H14" s="50"/>
      <c r="I14" s="25"/>
    </row>
    <row r="15" ht="22.9" customHeight="1" spans="1:9">
      <c r="A15" s="6"/>
      <c r="B15" s="35" t="s">
        <v>131</v>
      </c>
      <c r="C15" s="50"/>
      <c r="D15" s="35" t="s">
        <v>133</v>
      </c>
      <c r="E15" s="48">
        <f t="shared" si="0"/>
        <v>0</v>
      </c>
      <c r="F15" s="77"/>
      <c r="G15" s="77"/>
      <c r="H15" s="50"/>
      <c r="I15" s="25"/>
    </row>
    <row r="16" ht="22.9" customHeight="1" spans="1:9">
      <c r="A16" s="6"/>
      <c r="B16" s="35" t="s">
        <v>131</v>
      </c>
      <c r="C16" s="50"/>
      <c r="D16" s="35" t="s">
        <v>134</v>
      </c>
      <c r="E16" s="48">
        <f t="shared" si="0"/>
        <v>7.276361</v>
      </c>
      <c r="F16" s="77">
        <v>7.276361</v>
      </c>
      <c r="G16" s="77"/>
      <c r="H16" s="50"/>
      <c r="I16" s="25"/>
    </row>
    <row r="17" ht="22.9" customHeight="1" spans="1:9">
      <c r="A17" s="6"/>
      <c r="B17" s="35" t="s">
        <v>131</v>
      </c>
      <c r="C17" s="50"/>
      <c r="D17" s="35" t="s">
        <v>135</v>
      </c>
      <c r="E17" s="48">
        <f t="shared" si="0"/>
        <v>0</v>
      </c>
      <c r="F17" s="77"/>
      <c r="G17" s="77"/>
      <c r="H17" s="50"/>
      <c r="I17" s="25"/>
    </row>
    <row r="18" ht="22.9" customHeight="1" spans="1:9">
      <c r="A18" s="6"/>
      <c r="B18" s="35" t="s">
        <v>131</v>
      </c>
      <c r="C18" s="50"/>
      <c r="D18" s="35" t="s">
        <v>136</v>
      </c>
      <c r="E18" s="48">
        <f t="shared" si="0"/>
        <v>0</v>
      </c>
      <c r="F18" s="77"/>
      <c r="G18" s="77"/>
      <c r="H18" s="50"/>
      <c r="I18" s="25"/>
    </row>
    <row r="19" ht="22.9" customHeight="1" spans="1:9">
      <c r="A19" s="6"/>
      <c r="B19" s="35" t="s">
        <v>131</v>
      </c>
      <c r="C19" s="50"/>
      <c r="D19" s="35" t="s">
        <v>137</v>
      </c>
      <c r="E19" s="48">
        <f t="shared" si="0"/>
        <v>0</v>
      </c>
      <c r="F19" s="77"/>
      <c r="G19" s="77"/>
      <c r="H19" s="50"/>
      <c r="I19" s="25"/>
    </row>
    <row r="20" ht="22.9" customHeight="1" spans="1:9">
      <c r="A20" s="6"/>
      <c r="B20" s="35" t="s">
        <v>131</v>
      </c>
      <c r="C20" s="50"/>
      <c r="D20" s="35" t="s">
        <v>138</v>
      </c>
      <c r="E20" s="48">
        <f t="shared" si="0"/>
        <v>0</v>
      </c>
      <c r="F20" s="77"/>
      <c r="G20" s="77"/>
      <c r="H20" s="50"/>
      <c r="I20" s="25"/>
    </row>
    <row r="21" ht="22.9" customHeight="1" spans="1:9">
      <c r="A21" s="6"/>
      <c r="B21" s="35" t="s">
        <v>131</v>
      </c>
      <c r="C21" s="50"/>
      <c r="D21" s="35" t="s">
        <v>139</v>
      </c>
      <c r="E21" s="48">
        <f t="shared" si="0"/>
        <v>0</v>
      </c>
      <c r="F21" s="77"/>
      <c r="G21" s="77"/>
      <c r="H21" s="50"/>
      <c r="I21" s="25"/>
    </row>
    <row r="22" ht="22.9" customHeight="1" spans="1:9">
      <c r="A22" s="6"/>
      <c r="B22" s="35" t="s">
        <v>131</v>
      </c>
      <c r="C22" s="50"/>
      <c r="D22" s="35" t="s">
        <v>140</v>
      </c>
      <c r="E22" s="48">
        <f t="shared" si="0"/>
        <v>0</v>
      </c>
      <c r="F22" s="77"/>
      <c r="G22" s="77"/>
      <c r="H22" s="50"/>
      <c r="I22" s="25"/>
    </row>
    <row r="23" ht="22.9" customHeight="1" spans="1:9">
      <c r="A23" s="6"/>
      <c r="B23" s="35" t="s">
        <v>131</v>
      </c>
      <c r="C23" s="50"/>
      <c r="D23" s="35" t="s">
        <v>141</v>
      </c>
      <c r="E23" s="48">
        <f t="shared" si="0"/>
        <v>0</v>
      </c>
      <c r="F23" s="77"/>
      <c r="G23" s="77"/>
      <c r="H23" s="50"/>
      <c r="I23" s="25"/>
    </row>
    <row r="24" ht="22.9" customHeight="1" spans="1:9">
      <c r="A24" s="6"/>
      <c r="B24" s="35" t="s">
        <v>131</v>
      </c>
      <c r="C24" s="50"/>
      <c r="D24" s="35" t="s">
        <v>142</v>
      </c>
      <c r="E24" s="48">
        <f t="shared" si="0"/>
        <v>0</v>
      </c>
      <c r="F24" s="77"/>
      <c r="G24" s="77"/>
      <c r="H24" s="50"/>
      <c r="I24" s="25"/>
    </row>
    <row r="25" ht="22.9" customHeight="1" spans="1:9">
      <c r="A25" s="6"/>
      <c r="B25" s="35" t="s">
        <v>131</v>
      </c>
      <c r="C25" s="50"/>
      <c r="D25" s="35" t="s">
        <v>143</v>
      </c>
      <c r="E25" s="48">
        <f t="shared" si="0"/>
        <v>0</v>
      </c>
      <c r="F25" s="77"/>
      <c r="G25" s="77"/>
      <c r="H25" s="50"/>
      <c r="I25" s="25"/>
    </row>
    <row r="26" ht="22.9" customHeight="1" spans="1:9">
      <c r="A26" s="6"/>
      <c r="B26" s="35" t="s">
        <v>131</v>
      </c>
      <c r="C26" s="50"/>
      <c r="D26" s="35" t="s">
        <v>144</v>
      </c>
      <c r="E26" s="48">
        <f t="shared" si="0"/>
        <v>10.202856</v>
      </c>
      <c r="F26" s="78">
        <v>10.202856</v>
      </c>
      <c r="G26" s="77"/>
      <c r="H26" s="50"/>
      <c r="I26" s="25"/>
    </row>
    <row r="27" ht="22.9" customHeight="1" spans="1:9">
      <c r="A27" s="6"/>
      <c r="B27" s="35" t="s">
        <v>131</v>
      </c>
      <c r="C27" s="50"/>
      <c r="D27" s="35" t="s">
        <v>145</v>
      </c>
      <c r="E27" s="48">
        <f t="shared" si="0"/>
        <v>0</v>
      </c>
      <c r="F27" s="77"/>
      <c r="G27" s="77"/>
      <c r="H27" s="50"/>
      <c r="I27" s="25"/>
    </row>
    <row r="28" ht="22.9" customHeight="1" spans="1:9">
      <c r="A28" s="6"/>
      <c r="B28" s="35" t="s">
        <v>131</v>
      </c>
      <c r="C28" s="50"/>
      <c r="D28" s="35" t="s">
        <v>146</v>
      </c>
      <c r="E28" s="48">
        <f t="shared" si="0"/>
        <v>0</v>
      </c>
      <c r="F28" s="77"/>
      <c r="G28" s="77"/>
      <c r="H28" s="50"/>
      <c r="I28" s="25"/>
    </row>
    <row r="29" ht="22.9" customHeight="1" spans="1:9">
      <c r="A29" s="6"/>
      <c r="B29" s="35" t="s">
        <v>131</v>
      </c>
      <c r="C29" s="50"/>
      <c r="D29" s="35" t="s">
        <v>147</v>
      </c>
      <c r="E29" s="48">
        <f t="shared" si="0"/>
        <v>0</v>
      </c>
      <c r="F29" s="77"/>
      <c r="G29" s="77"/>
      <c r="H29" s="50"/>
      <c r="I29" s="25"/>
    </row>
    <row r="30" ht="22.9" customHeight="1" spans="1:9">
      <c r="A30" s="6"/>
      <c r="B30" s="35" t="s">
        <v>131</v>
      </c>
      <c r="C30" s="50"/>
      <c r="D30" s="35" t="s">
        <v>148</v>
      </c>
      <c r="E30" s="48">
        <f t="shared" si="0"/>
        <v>15</v>
      </c>
      <c r="F30" s="77"/>
      <c r="G30" s="77">
        <v>15</v>
      </c>
      <c r="H30" s="50"/>
      <c r="I30" s="25"/>
    </row>
    <row r="31" ht="22.9" customHeight="1" spans="1:9">
      <c r="A31" s="6"/>
      <c r="B31" s="35" t="s">
        <v>131</v>
      </c>
      <c r="C31" s="50"/>
      <c r="D31" s="35" t="s">
        <v>149</v>
      </c>
      <c r="E31" s="48">
        <f t="shared" si="0"/>
        <v>0</v>
      </c>
      <c r="F31" s="77"/>
      <c r="G31" s="77"/>
      <c r="H31" s="50"/>
      <c r="I31" s="25"/>
    </row>
    <row r="32" ht="22.9" customHeight="1" spans="1:9">
      <c r="A32" s="6"/>
      <c r="B32" s="35" t="s">
        <v>131</v>
      </c>
      <c r="C32" s="50"/>
      <c r="D32" s="35" t="s">
        <v>150</v>
      </c>
      <c r="E32" s="48">
        <f t="shared" si="0"/>
        <v>0</v>
      </c>
      <c r="F32" s="50"/>
      <c r="G32" s="50"/>
      <c r="H32" s="50"/>
      <c r="I32" s="25"/>
    </row>
    <row r="33" ht="22.9" customHeight="1" spans="1:9">
      <c r="A33" s="6"/>
      <c r="B33" s="35" t="s">
        <v>131</v>
      </c>
      <c r="C33" s="50"/>
      <c r="D33" s="35" t="s">
        <v>151</v>
      </c>
      <c r="E33" s="48">
        <f t="shared" si="0"/>
        <v>0</v>
      </c>
      <c r="F33" s="50"/>
      <c r="G33" s="50"/>
      <c r="H33" s="50"/>
      <c r="I33" s="25"/>
    </row>
    <row r="34" ht="9.75" customHeight="1" spans="1:9">
      <c r="A34" s="79"/>
      <c r="B34" s="79"/>
      <c r="C34" s="79"/>
      <c r="D34" s="44"/>
      <c r="E34" s="79"/>
      <c r="F34" s="79"/>
      <c r="G34" s="79"/>
      <c r="H34" s="79"/>
      <c r="I34" s="54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workbookViewId="0">
      <pane ySplit="6" topLeftCell="A19" activePane="bottomLeft" state="frozen"/>
      <selection/>
      <selection pane="bottomLeft" activeCell="E34" sqref="E34"/>
    </sheetView>
  </sheetViews>
  <sheetFormatPr defaultColWidth="10" defaultRowHeight="13.5"/>
  <cols>
    <col min="1" max="1" width="1.5" customWidth="1"/>
    <col min="2" max="2" width="6.125" customWidth="1"/>
    <col min="3" max="3" width="6.125" style="36" customWidth="1"/>
    <col min="4" max="4" width="13.375" customWidth="1"/>
    <col min="5" max="5" width="41" customWidth="1"/>
    <col min="6" max="8" width="11.375" customWidth="1"/>
    <col min="9" max="39" width="10.25" customWidth="1"/>
    <col min="40" max="40" width="1.5" customWidth="1"/>
    <col min="41" max="42" width="9.75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41" t="s">
        <v>152</v>
      </c>
      <c r="AN1" s="68"/>
    </row>
    <row r="2" ht="22.9" customHeight="1" spans="1:40">
      <c r="A2" s="1"/>
      <c r="B2" s="3" t="s">
        <v>153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8"/>
    </row>
    <row r="3" ht="19.5" customHeight="1" spans="1:40">
      <c r="A3" s="4"/>
      <c r="B3" s="5" t="s">
        <v>4</v>
      </c>
      <c r="C3" s="5"/>
      <c r="D3" s="5"/>
      <c r="E3" s="5"/>
      <c r="F3" s="55"/>
      <c r="G3" s="4"/>
      <c r="H3" s="42"/>
      <c r="I3" s="55"/>
      <c r="J3" s="55"/>
      <c r="K3" s="66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2" t="s">
        <v>5</v>
      </c>
      <c r="AM3" s="42"/>
      <c r="AN3" s="69"/>
    </row>
    <row r="4" ht="24.4" customHeight="1" spans="1:40">
      <c r="A4" s="6"/>
      <c r="B4" s="43" t="s">
        <v>8</v>
      </c>
      <c r="C4" s="43"/>
      <c r="D4" s="43"/>
      <c r="E4" s="43"/>
      <c r="F4" s="43" t="s">
        <v>154</v>
      </c>
      <c r="G4" s="43" t="s">
        <v>155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156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157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3"/>
    </row>
    <row r="5" ht="24.4" customHeight="1" spans="1:40">
      <c r="A5" s="6"/>
      <c r="B5" s="43" t="s">
        <v>88</v>
      </c>
      <c r="C5" s="43"/>
      <c r="D5" s="43" t="s">
        <v>69</v>
      </c>
      <c r="E5" s="43" t="s">
        <v>70</v>
      </c>
      <c r="F5" s="43"/>
      <c r="G5" s="43" t="s">
        <v>58</v>
      </c>
      <c r="H5" s="43" t="s">
        <v>158</v>
      </c>
      <c r="I5" s="43"/>
      <c r="J5" s="43"/>
      <c r="K5" s="43" t="s">
        <v>159</v>
      </c>
      <c r="L5" s="43"/>
      <c r="M5" s="43"/>
      <c r="N5" s="43" t="s">
        <v>160</v>
      </c>
      <c r="O5" s="43"/>
      <c r="P5" s="43"/>
      <c r="Q5" s="43" t="s">
        <v>58</v>
      </c>
      <c r="R5" s="43" t="s">
        <v>158</v>
      </c>
      <c r="S5" s="43"/>
      <c r="T5" s="43"/>
      <c r="U5" s="43" t="s">
        <v>159</v>
      </c>
      <c r="V5" s="43"/>
      <c r="W5" s="43"/>
      <c r="X5" s="43" t="s">
        <v>160</v>
      </c>
      <c r="Y5" s="43"/>
      <c r="Z5" s="43"/>
      <c r="AA5" s="43" t="s">
        <v>58</v>
      </c>
      <c r="AB5" s="43" t="s">
        <v>158</v>
      </c>
      <c r="AC5" s="43"/>
      <c r="AD5" s="43"/>
      <c r="AE5" s="43" t="s">
        <v>159</v>
      </c>
      <c r="AF5" s="43"/>
      <c r="AG5" s="43"/>
      <c r="AH5" s="43" t="s">
        <v>160</v>
      </c>
      <c r="AI5" s="43"/>
      <c r="AJ5" s="43"/>
      <c r="AK5" s="43" t="s">
        <v>161</v>
      </c>
      <c r="AL5" s="43"/>
      <c r="AM5" s="43"/>
      <c r="AN5" s="53"/>
    </row>
    <row r="6" ht="24.4" customHeight="1" spans="1:40">
      <c r="A6" s="44"/>
      <c r="B6" s="43" t="s">
        <v>89</v>
      </c>
      <c r="C6" s="63" t="s">
        <v>90</v>
      </c>
      <c r="D6" s="43"/>
      <c r="E6" s="43"/>
      <c r="F6" s="43"/>
      <c r="G6" s="43"/>
      <c r="H6" s="43" t="s">
        <v>162</v>
      </c>
      <c r="I6" s="43" t="s">
        <v>84</v>
      </c>
      <c r="J6" s="43" t="s">
        <v>85</v>
      </c>
      <c r="K6" s="43" t="s">
        <v>162</v>
      </c>
      <c r="L6" s="43" t="s">
        <v>84</v>
      </c>
      <c r="M6" s="43" t="s">
        <v>85</v>
      </c>
      <c r="N6" s="43" t="s">
        <v>162</v>
      </c>
      <c r="O6" s="43" t="s">
        <v>84</v>
      </c>
      <c r="P6" s="43" t="s">
        <v>85</v>
      </c>
      <c r="Q6" s="43"/>
      <c r="R6" s="43" t="s">
        <v>162</v>
      </c>
      <c r="S6" s="43" t="s">
        <v>84</v>
      </c>
      <c r="T6" s="43" t="s">
        <v>85</v>
      </c>
      <c r="U6" s="43" t="s">
        <v>162</v>
      </c>
      <c r="V6" s="43" t="s">
        <v>84</v>
      </c>
      <c r="W6" s="43" t="s">
        <v>85</v>
      </c>
      <c r="X6" s="43" t="s">
        <v>162</v>
      </c>
      <c r="Y6" s="43" t="s">
        <v>84</v>
      </c>
      <c r="Z6" s="43" t="s">
        <v>85</v>
      </c>
      <c r="AA6" s="43"/>
      <c r="AB6" s="43" t="s">
        <v>162</v>
      </c>
      <c r="AC6" s="43" t="s">
        <v>84</v>
      </c>
      <c r="AD6" s="43" t="s">
        <v>85</v>
      </c>
      <c r="AE6" s="43" t="s">
        <v>162</v>
      </c>
      <c r="AF6" s="43" t="s">
        <v>84</v>
      </c>
      <c r="AG6" s="43" t="s">
        <v>85</v>
      </c>
      <c r="AH6" s="43" t="s">
        <v>162</v>
      </c>
      <c r="AI6" s="43" t="s">
        <v>84</v>
      </c>
      <c r="AJ6" s="43" t="s">
        <v>85</v>
      </c>
      <c r="AK6" s="43" t="s">
        <v>162</v>
      </c>
      <c r="AL6" s="43" t="s">
        <v>84</v>
      </c>
      <c r="AM6" s="43" t="s">
        <v>85</v>
      </c>
      <c r="AN6" s="53"/>
    </row>
    <row r="7" ht="22.9" customHeight="1" spans="1:40">
      <c r="A7" s="6"/>
      <c r="B7" s="45"/>
      <c r="C7" s="64"/>
      <c r="D7" s="45"/>
      <c r="E7" s="10" t="s">
        <v>71</v>
      </c>
      <c r="F7" s="46">
        <f>F8</f>
        <v>231.945714</v>
      </c>
      <c r="G7" s="46">
        <f t="shared" ref="G7:AM7" si="0">G8</f>
        <v>148.384781</v>
      </c>
      <c r="H7" s="46">
        <f t="shared" si="0"/>
        <v>148.384781</v>
      </c>
      <c r="I7" s="46">
        <f t="shared" si="0"/>
        <v>135.884781</v>
      </c>
      <c r="J7" s="46">
        <f t="shared" si="0"/>
        <v>12.5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  <c r="W7" s="46">
        <f t="shared" si="0"/>
        <v>0</v>
      </c>
      <c r="X7" s="46">
        <f t="shared" si="0"/>
        <v>0</v>
      </c>
      <c r="Y7" s="46">
        <f t="shared" si="0"/>
        <v>0</v>
      </c>
      <c r="Z7" s="46">
        <f t="shared" si="0"/>
        <v>0</v>
      </c>
      <c r="AA7" s="46">
        <f t="shared" si="0"/>
        <v>83.560933</v>
      </c>
      <c r="AB7" s="46">
        <f t="shared" si="0"/>
        <v>68.560933</v>
      </c>
      <c r="AC7" s="46">
        <f t="shared" si="0"/>
        <v>8.560933</v>
      </c>
      <c r="AD7" s="46">
        <f t="shared" si="0"/>
        <v>60</v>
      </c>
      <c r="AE7" s="46">
        <f t="shared" si="0"/>
        <v>15</v>
      </c>
      <c r="AF7" s="46">
        <f t="shared" si="0"/>
        <v>0</v>
      </c>
      <c r="AG7" s="46">
        <f t="shared" si="0"/>
        <v>15</v>
      </c>
      <c r="AH7" s="46">
        <f t="shared" si="0"/>
        <v>0</v>
      </c>
      <c r="AI7" s="46">
        <f t="shared" si="0"/>
        <v>0</v>
      </c>
      <c r="AJ7" s="46">
        <f t="shared" si="0"/>
        <v>0</v>
      </c>
      <c r="AK7" s="46">
        <f t="shared" si="0"/>
        <v>0</v>
      </c>
      <c r="AL7" s="46">
        <f t="shared" si="0"/>
        <v>0</v>
      </c>
      <c r="AM7" s="46">
        <f t="shared" si="0"/>
        <v>0</v>
      </c>
      <c r="AN7" s="53"/>
    </row>
    <row r="8" ht="22.9" customHeight="1" spans="1:40">
      <c r="A8" s="6"/>
      <c r="B8" s="47" t="s">
        <v>22</v>
      </c>
      <c r="C8" s="49" t="s">
        <v>22</v>
      </c>
      <c r="D8" s="35">
        <v>139</v>
      </c>
      <c r="E8" s="35" t="s">
        <v>72</v>
      </c>
      <c r="F8" s="48">
        <f>G8+Q8+AA8</f>
        <v>231.945714</v>
      </c>
      <c r="G8" s="48">
        <f>H8+K8+N8</f>
        <v>148.384781</v>
      </c>
      <c r="H8" s="48">
        <f t="shared" ref="H8:H37" si="1">I8+J8</f>
        <v>148.384781</v>
      </c>
      <c r="I8" s="48">
        <f>I9</f>
        <v>135.884781</v>
      </c>
      <c r="J8" s="48">
        <f>J9</f>
        <v>12.5</v>
      </c>
      <c r="K8" s="48">
        <f>L8+M8</f>
        <v>0</v>
      </c>
      <c r="L8" s="48"/>
      <c r="M8" s="48"/>
      <c r="N8" s="48">
        <f>O8+P8</f>
        <v>0</v>
      </c>
      <c r="O8" s="48"/>
      <c r="P8" s="48"/>
      <c r="Q8" s="48">
        <f>R8+U8+X8</f>
        <v>0</v>
      </c>
      <c r="R8" s="48">
        <f>S8+T8</f>
        <v>0</v>
      </c>
      <c r="S8" s="48"/>
      <c r="T8" s="48"/>
      <c r="U8" s="48">
        <f>V8+W8</f>
        <v>0</v>
      </c>
      <c r="V8" s="48"/>
      <c r="W8" s="48"/>
      <c r="X8" s="48">
        <f>Y8+Z8</f>
        <v>0</v>
      </c>
      <c r="Y8" s="48"/>
      <c r="Z8" s="48"/>
      <c r="AA8" s="48">
        <f>AB8+AE8+AH8+AK8</f>
        <v>83.560933</v>
      </c>
      <c r="AB8" s="48">
        <f>AC8+AD8</f>
        <v>68.560933</v>
      </c>
      <c r="AC8" s="48">
        <f>AC9</f>
        <v>8.560933</v>
      </c>
      <c r="AD8" s="48">
        <f>AD9</f>
        <v>60</v>
      </c>
      <c r="AE8" s="48">
        <f>AF8+AG8</f>
        <v>15</v>
      </c>
      <c r="AF8" s="48">
        <f>AF9</f>
        <v>0</v>
      </c>
      <c r="AG8" s="48">
        <f>AG9</f>
        <v>15</v>
      </c>
      <c r="AH8" s="48">
        <f>AI8+AJ8</f>
        <v>0</v>
      </c>
      <c r="AI8" s="48"/>
      <c r="AJ8" s="48"/>
      <c r="AK8" s="48">
        <f>AL8+AM8</f>
        <v>0</v>
      </c>
      <c r="AL8" s="48"/>
      <c r="AM8" s="48"/>
      <c r="AN8" s="53"/>
    </row>
    <row r="9" ht="22.9" customHeight="1" spans="1:40">
      <c r="A9" s="6"/>
      <c r="B9" s="47" t="s">
        <v>22</v>
      </c>
      <c r="C9" s="49" t="s">
        <v>22</v>
      </c>
      <c r="D9" s="35">
        <v>139001</v>
      </c>
      <c r="E9" s="35" t="s">
        <v>72</v>
      </c>
      <c r="F9" s="48">
        <f>G9+Q9+AA9</f>
        <v>231.945714</v>
      </c>
      <c r="G9" s="48">
        <f>H9+K9+N9</f>
        <v>148.384781</v>
      </c>
      <c r="H9" s="48">
        <f t="shared" si="1"/>
        <v>148.384781</v>
      </c>
      <c r="I9" s="48">
        <f>I10+I22+I35</f>
        <v>135.884781</v>
      </c>
      <c r="J9" s="48">
        <f>J10+J22+J35</f>
        <v>12.5</v>
      </c>
      <c r="K9" s="48">
        <f t="shared" ref="K9:K37" si="2">L9+M9</f>
        <v>0</v>
      </c>
      <c r="L9" s="48"/>
      <c r="M9" s="48"/>
      <c r="N9" s="48">
        <f t="shared" ref="N9:N37" si="3">O9+P9</f>
        <v>0</v>
      </c>
      <c r="O9" s="48"/>
      <c r="P9" s="48"/>
      <c r="Q9" s="48">
        <f>R9+U9+X9</f>
        <v>0</v>
      </c>
      <c r="R9" s="48">
        <f t="shared" ref="R9:R37" si="4">S9+T9</f>
        <v>0</v>
      </c>
      <c r="S9" s="48"/>
      <c r="T9" s="48"/>
      <c r="U9" s="48">
        <f t="shared" ref="U9:U37" si="5">V9+W9</f>
        <v>0</v>
      </c>
      <c r="V9" s="48"/>
      <c r="W9" s="48"/>
      <c r="X9" s="48">
        <f t="shared" ref="X9:X37" si="6">Y9+Z9</f>
        <v>0</v>
      </c>
      <c r="Y9" s="48"/>
      <c r="Z9" s="48"/>
      <c r="AA9" s="48">
        <f t="shared" ref="AA9:AA37" si="7">AB9+AE9+AH9+AK9</f>
        <v>83.560933</v>
      </c>
      <c r="AB9" s="48">
        <f t="shared" ref="AB9:AB37" si="8">AC9+AD9</f>
        <v>68.560933</v>
      </c>
      <c r="AC9" s="48">
        <f>AC10+AC22+AC35</f>
        <v>8.560933</v>
      </c>
      <c r="AD9" s="48">
        <f>AD10+AD22+AD35</f>
        <v>60</v>
      </c>
      <c r="AE9" s="48">
        <f>AF9+AG9</f>
        <v>15</v>
      </c>
      <c r="AF9" s="48">
        <f t="shared" ref="AF9:AG9" si="9">AF10+AF22+AF35</f>
        <v>0</v>
      </c>
      <c r="AG9" s="48">
        <f t="shared" si="9"/>
        <v>15</v>
      </c>
      <c r="AH9" s="48">
        <f t="shared" ref="AH9:AH37" si="10">AI9+AJ9</f>
        <v>0</v>
      </c>
      <c r="AI9" s="48"/>
      <c r="AJ9" s="48"/>
      <c r="AK9" s="48">
        <f t="shared" ref="AK9:AK37" si="11">AL9+AM9</f>
        <v>0</v>
      </c>
      <c r="AL9" s="48"/>
      <c r="AM9" s="48"/>
      <c r="AN9" s="53"/>
    </row>
    <row r="10" ht="22.9" customHeight="1" spans="1:40">
      <c r="A10" s="6"/>
      <c r="B10" s="47">
        <v>301</v>
      </c>
      <c r="C10" s="49" t="s">
        <v>22</v>
      </c>
      <c r="D10" s="35"/>
      <c r="E10" s="35" t="s">
        <v>163</v>
      </c>
      <c r="F10" s="48">
        <f t="shared" ref="F10:F37" si="12">G10+Q10+AA10</f>
        <v>123.502186</v>
      </c>
      <c r="G10" s="48">
        <f t="shared" ref="G10:G37" si="13">H10+K10+N10</f>
        <v>116.283953</v>
      </c>
      <c r="H10" s="48">
        <f t="shared" si="1"/>
        <v>116.283953</v>
      </c>
      <c r="I10" s="48">
        <f t="shared" ref="I10:AM10" si="14">SUM(I11:I13,I15:I18,I21)</f>
        <v>116.283953</v>
      </c>
      <c r="J10" s="48">
        <f t="shared" si="14"/>
        <v>0</v>
      </c>
      <c r="K10" s="48">
        <f t="shared" si="2"/>
        <v>0</v>
      </c>
      <c r="L10" s="48">
        <f t="shared" si="14"/>
        <v>0</v>
      </c>
      <c r="M10" s="48">
        <f t="shared" si="14"/>
        <v>0</v>
      </c>
      <c r="N10" s="48">
        <f t="shared" si="3"/>
        <v>0</v>
      </c>
      <c r="O10" s="48">
        <f t="shared" si="14"/>
        <v>0</v>
      </c>
      <c r="P10" s="48">
        <f t="shared" si="14"/>
        <v>0</v>
      </c>
      <c r="Q10" s="48">
        <f t="shared" ref="Q10:Q37" si="15">R10+U10+X10</f>
        <v>0</v>
      </c>
      <c r="R10" s="48">
        <f t="shared" si="4"/>
        <v>0</v>
      </c>
      <c r="S10" s="48">
        <f t="shared" si="14"/>
        <v>0</v>
      </c>
      <c r="T10" s="48">
        <f t="shared" si="14"/>
        <v>0</v>
      </c>
      <c r="U10" s="48">
        <f t="shared" si="5"/>
        <v>0</v>
      </c>
      <c r="V10" s="48">
        <f t="shared" si="14"/>
        <v>0</v>
      </c>
      <c r="W10" s="48">
        <f t="shared" si="14"/>
        <v>0</v>
      </c>
      <c r="X10" s="48">
        <f t="shared" si="6"/>
        <v>0</v>
      </c>
      <c r="Y10" s="48">
        <f t="shared" si="14"/>
        <v>0</v>
      </c>
      <c r="Z10" s="48">
        <f t="shared" si="14"/>
        <v>0</v>
      </c>
      <c r="AA10" s="48">
        <f t="shared" si="7"/>
        <v>7.218233</v>
      </c>
      <c r="AB10" s="48">
        <f t="shared" si="8"/>
        <v>7.218233</v>
      </c>
      <c r="AC10" s="48">
        <f t="shared" si="14"/>
        <v>7.218233</v>
      </c>
      <c r="AD10" s="48">
        <f t="shared" si="14"/>
        <v>0</v>
      </c>
      <c r="AE10" s="48">
        <f t="shared" ref="AE10:AE37" si="16">AF10+AG10</f>
        <v>0</v>
      </c>
      <c r="AF10" s="48">
        <f t="shared" si="14"/>
        <v>0</v>
      </c>
      <c r="AG10" s="48">
        <f t="shared" si="14"/>
        <v>0</v>
      </c>
      <c r="AH10" s="48">
        <f t="shared" si="10"/>
        <v>0</v>
      </c>
      <c r="AI10" s="48">
        <f t="shared" si="14"/>
        <v>0</v>
      </c>
      <c r="AJ10" s="48">
        <f t="shared" si="14"/>
        <v>0</v>
      </c>
      <c r="AK10" s="48">
        <f t="shared" si="11"/>
        <v>0</v>
      </c>
      <c r="AL10" s="48">
        <f t="shared" si="14"/>
        <v>0</v>
      </c>
      <c r="AM10" s="48">
        <f t="shared" si="14"/>
        <v>0</v>
      </c>
      <c r="AN10" s="53"/>
    </row>
    <row r="11" ht="22.9" customHeight="1" spans="1:40">
      <c r="A11" s="6"/>
      <c r="B11" s="47">
        <v>301</v>
      </c>
      <c r="C11" s="49" t="s">
        <v>164</v>
      </c>
      <c r="D11" s="35">
        <v>139001</v>
      </c>
      <c r="E11" s="35" t="s">
        <v>165</v>
      </c>
      <c r="F11" s="48">
        <f t="shared" si="12"/>
        <v>50.353082</v>
      </c>
      <c r="G11" s="48">
        <f t="shared" si="13"/>
        <v>46.8096</v>
      </c>
      <c r="H11" s="48">
        <f t="shared" si="1"/>
        <v>46.8096</v>
      </c>
      <c r="I11" s="50">
        <v>46.8096</v>
      </c>
      <c r="J11" s="50"/>
      <c r="K11" s="48">
        <f t="shared" si="2"/>
        <v>0</v>
      </c>
      <c r="L11" s="50"/>
      <c r="M11" s="50"/>
      <c r="N11" s="48">
        <f t="shared" si="3"/>
        <v>0</v>
      </c>
      <c r="O11" s="50"/>
      <c r="P11" s="50"/>
      <c r="Q11" s="48">
        <f t="shared" si="15"/>
        <v>0</v>
      </c>
      <c r="R11" s="48">
        <f t="shared" si="4"/>
        <v>0</v>
      </c>
      <c r="S11" s="50"/>
      <c r="T11" s="50"/>
      <c r="U11" s="48">
        <f t="shared" si="5"/>
        <v>0</v>
      </c>
      <c r="V11" s="50"/>
      <c r="W11" s="50"/>
      <c r="X11" s="48">
        <f t="shared" si="6"/>
        <v>0</v>
      </c>
      <c r="Y11" s="50"/>
      <c r="Z11" s="50"/>
      <c r="AA11" s="48">
        <f t="shared" si="7"/>
        <v>3.543482</v>
      </c>
      <c r="AB11" s="48">
        <f t="shared" si="8"/>
        <v>3.543482</v>
      </c>
      <c r="AC11" s="50">
        <v>3.543482</v>
      </c>
      <c r="AD11" s="50"/>
      <c r="AE11" s="48">
        <f t="shared" si="16"/>
        <v>0</v>
      </c>
      <c r="AF11" s="50"/>
      <c r="AG11" s="50"/>
      <c r="AH11" s="48">
        <f t="shared" si="10"/>
        <v>0</v>
      </c>
      <c r="AI11" s="50"/>
      <c r="AJ11" s="50"/>
      <c r="AK11" s="48">
        <f t="shared" si="11"/>
        <v>0</v>
      </c>
      <c r="AL11" s="50"/>
      <c r="AM11" s="50"/>
      <c r="AN11" s="53"/>
    </row>
    <row r="12" ht="22.9" customHeight="1" spans="2:40">
      <c r="B12" s="47">
        <v>301</v>
      </c>
      <c r="C12" s="49" t="s">
        <v>107</v>
      </c>
      <c r="D12" s="35">
        <v>139001</v>
      </c>
      <c r="E12" s="35" t="s">
        <v>166</v>
      </c>
      <c r="F12" s="48">
        <f t="shared" si="12"/>
        <v>20.6436</v>
      </c>
      <c r="G12" s="48">
        <f t="shared" si="13"/>
        <v>20.6436</v>
      </c>
      <c r="H12" s="48">
        <f t="shared" si="1"/>
        <v>20.6436</v>
      </c>
      <c r="I12" s="50">
        <v>20.6436</v>
      </c>
      <c r="J12" s="50"/>
      <c r="K12" s="48">
        <f t="shared" si="2"/>
        <v>0</v>
      </c>
      <c r="L12" s="50"/>
      <c r="M12" s="50"/>
      <c r="N12" s="48">
        <f t="shared" si="3"/>
        <v>0</v>
      </c>
      <c r="O12" s="50"/>
      <c r="P12" s="50"/>
      <c r="Q12" s="48">
        <f t="shared" si="15"/>
        <v>0</v>
      </c>
      <c r="R12" s="48">
        <f t="shared" si="4"/>
        <v>0</v>
      </c>
      <c r="S12" s="50"/>
      <c r="T12" s="50"/>
      <c r="U12" s="48">
        <f t="shared" si="5"/>
        <v>0</v>
      </c>
      <c r="V12" s="50"/>
      <c r="W12" s="50"/>
      <c r="X12" s="48">
        <f t="shared" si="6"/>
        <v>0</v>
      </c>
      <c r="Y12" s="50"/>
      <c r="Z12" s="50"/>
      <c r="AA12" s="48">
        <f t="shared" si="7"/>
        <v>0</v>
      </c>
      <c r="AB12" s="48">
        <f t="shared" si="8"/>
        <v>0</v>
      </c>
      <c r="AC12" s="50"/>
      <c r="AD12" s="50"/>
      <c r="AE12" s="48">
        <f t="shared" si="16"/>
        <v>0</v>
      </c>
      <c r="AF12" s="50"/>
      <c r="AG12" s="50"/>
      <c r="AH12" s="48">
        <f t="shared" si="10"/>
        <v>0</v>
      </c>
      <c r="AI12" s="50"/>
      <c r="AJ12" s="50"/>
      <c r="AK12" s="48">
        <f t="shared" si="11"/>
        <v>0</v>
      </c>
      <c r="AL12" s="50"/>
      <c r="AM12" s="50"/>
      <c r="AN12" s="53"/>
    </row>
    <row r="13" ht="22.9" customHeight="1" spans="2:40">
      <c r="B13" s="47">
        <v>301</v>
      </c>
      <c r="C13" s="49" t="s">
        <v>92</v>
      </c>
      <c r="D13" s="35">
        <v>139001</v>
      </c>
      <c r="E13" s="35" t="s">
        <v>167</v>
      </c>
      <c r="F13" s="48">
        <f t="shared" si="12"/>
        <v>4.7006</v>
      </c>
      <c r="G13" s="48">
        <f t="shared" si="13"/>
        <v>2.5466</v>
      </c>
      <c r="H13" s="48">
        <f t="shared" si="1"/>
        <v>2.5466</v>
      </c>
      <c r="I13" s="48">
        <f t="shared" ref="I13:AM13" si="17">I14</f>
        <v>2.5466</v>
      </c>
      <c r="J13" s="48">
        <f t="shared" si="17"/>
        <v>0</v>
      </c>
      <c r="K13" s="48">
        <f t="shared" si="2"/>
        <v>0</v>
      </c>
      <c r="L13" s="48">
        <f t="shared" si="17"/>
        <v>0</v>
      </c>
      <c r="M13" s="48">
        <f t="shared" si="17"/>
        <v>0</v>
      </c>
      <c r="N13" s="48">
        <f t="shared" si="3"/>
        <v>0</v>
      </c>
      <c r="O13" s="48">
        <f t="shared" si="17"/>
        <v>0</v>
      </c>
      <c r="P13" s="48">
        <f t="shared" si="17"/>
        <v>0</v>
      </c>
      <c r="Q13" s="48">
        <f t="shared" si="15"/>
        <v>0</v>
      </c>
      <c r="R13" s="48">
        <f t="shared" si="4"/>
        <v>0</v>
      </c>
      <c r="S13" s="48">
        <f t="shared" si="17"/>
        <v>0</v>
      </c>
      <c r="T13" s="48">
        <f t="shared" si="17"/>
        <v>0</v>
      </c>
      <c r="U13" s="48">
        <f t="shared" si="5"/>
        <v>0</v>
      </c>
      <c r="V13" s="48">
        <f t="shared" si="17"/>
        <v>0</v>
      </c>
      <c r="W13" s="48">
        <f t="shared" si="17"/>
        <v>0</v>
      </c>
      <c r="X13" s="48">
        <f t="shared" si="6"/>
        <v>0</v>
      </c>
      <c r="Y13" s="48">
        <f t="shared" si="17"/>
        <v>0</v>
      </c>
      <c r="Z13" s="48">
        <f t="shared" si="17"/>
        <v>0</v>
      </c>
      <c r="AA13" s="48">
        <f t="shared" si="7"/>
        <v>2.154</v>
      </c>
      <c r="AB13" s="48">
        <f t="shared" si="8"/>
        <v>2.154</v>
      </c>
      <c r="AC13" s="48">
        <f t="shared" si="17"/>
        <v>2.154</v>
      </c>
      <c r="AD13" s="48">
        <f t="shared" si="17"/>
        <v>0</v>
      </c>
      <c r="AE13" s="48">
        <f t="shared" si="16"/>
        <v>0</v>
      </c>
      <c r="AF13" s="48">
        <f t="shared" si="17"/>
        <v>0</v>
      </c>
      <c r="AG13" s="48">
        <f t="shared" si="17"/>
        <v>0</v>
      </c>
      <c r="AH13" s="48">
        <f t="shared" si="10"/>
        <v>0</v>
      </c>
      <c r="AI13" s="48">
        <f t="shared" si="17"/>
        <v>0</v>
      </c>
      <c r="AJ13" s="48">
        <f t="shared" si="17"/>
        <v>0</v>
      </c>
      <c r="AK13" s="48">
        <f t="shared" si="11"/>
        <v>0</v>
      </c>
      <c r="AL13" s="48">
        <f t="shared" si="17"/>
        <v>0</v>
      </c>
      <c r="AM13" s="48">
        <f t="shared" si="17"/>
        <v>0</v>
      </c>
      <c r="AN13" s="53"/>
    </row>
    <row r="14" ht="22.9" customHeight="1" spans="1:40">
      <c r="A14" s="6"/>
      <c r="B14" s="47" t="s">
        <v>168</v>
      </c>
      <c r="C14" s="49" t="s">
        <v>169</v>
      </c>
      <c r="D14" s="35">
        <v>139001</v>
      </c>
      <c r="E14" s="35" t="s">
        <v>170</v>
      </c>
      <c r="F14" s="48">
        <f t="shared" si="12"/>
        <v>4.7006</v>
      </c>
      <c r="G14" s="48">
        <f t="shared" si="13"/>
        <v>2.5466</v>
      </c>
      <c r="H14" s="48">
        <f t="shared" si="1"/>
        <v>2.5466</v>
      </c>
      <c r="I14" s="50">
        <v>2.5466</v>
      </c>
      <c r="J14" s="50"/>
      <c r="K14" s="48">
        <f t="shared" si="2"/>
        <v>0</v>
      </c>
      <c r="L14" s="50"/>
      <c r="M14" s="50"/>
      <c r="N14" s="48">
        <f t="shared" si="3"/>
        <v>0</v>
      </c>
      <c r="O14" s="50"/>
      <c r="P14" s="50"/>
      <c r="Q14" s="48">
        <f t="shared" si="15"/>
        <v>0</v>
      </c>
      <c r="R14" s="48">
        <f t="shared" si="4"/>
        <v>0</v>
      </c>
      <c r="S14" s="50"/>
      <c r="T14" s="50"/>
      <c r="U14" s="48">
        <f t="shared" si="5"/>
        <v>0</v>
      </c>
      <c r="V14" s="50"/>
      <c r="W14" s="50"/>
      <c r="X14" s="48">
        <f t="shared" si="6"/>
        <v>0</v>
      </c>
      <c r="Y14" s="50"/>
      <c r="Z14" s="50"/>
      <c r="AA14" s="48">
        <f t="shared" si="7"/>
        <v>2.154</v>
      </c>
      <c r="AB14" s="48">
        <f t="shared" si="8"/>
        <v>2.154</v>
      </c>
      <c r="AC14" s="50">
        <v>2.154</v>
      </c>
      <c r="AD14" s="50"/>
      <c r="AE14" s="48">
        <f t="shared" si="16"/>
        <v>0</v>
      </c>
      <c r="AF14" s="50"/>
      <c r="AG14" s="50"/>
      <c r="AH14" s="48">
        <f t="shared" si="10"/>
        <v>0</v>
      </c>
      <c r="AI14" s="50"/>
      <c r="AJ14" s="50"/>
      <c r="AK14" s="48">
        <f t="shared" si="11"/>
        <v>0</v>
      </c>
      <c r="AL14" s="50"/>
      <c r="AM14" s="50"/>
      <c r="AN14" s="53"/>
    </row>
    <row r="15" ht="22.9" customHeight="1" spans="2:40">
      <c r="B15" s="47">
        <v>301</v>
      </c>
      <c r="C15" s="49" t="s">
        <v>97</v>
      </c>
      <c r="D15" s="35">
        <v>139001</v>
      </c>
      <c r="E15" s="35" t="s">
        <v>171</v>
      </c>
      <c r="F15" s="48">
        <f t="shared" si="12"/>
        <v>15.024</v>
      </c>
      <c r="G15" s="48">
        <f t="shared" si="13"/>
        <v>15.024</v>
      </c>
      <c r="H15" s="48">
        <f t="shared" si="1"/>
        <v>15.024</v>
      </c>
      <c r="I15" s="50">
        <v>15.024</v>
      </c>
      <c r="J15" s="50"/>
      <c r="K15" s="48">
        <f t="shared" si="2"/>
        <v>0</v>
      </c>
      <c r="L15" s="50"/>
      <c r="M15" s="50"/>
      <c r="N15" s="48">
        <f t="shared" si="3"/>
        <v>0</v>
      </c>
      <c r="O15" s="50"/>
      <c r="P15" s="50"/>
      <c r="Q15" s="48">
        <f t="shared" si="15"/>
        <v>0</v>
      </c>
      <c r="R15" s="48">
        <f t="shared" si="4"/>
        <v>0</v>
      </c>
      <c r="S15" s="50"/>
      <c r="T15" s="50"/>
      <c r="U15" s="48">
        <f t="shared" si="5"/>
        <v>0</v>
      </c>
      <c r="V15" s="50"/>
      <c r="W15" s="50"/>
      <c r="X15" s="48">
        <f t="shared" si="6"/>
        <v>0</v>
      </c>
      <c r="Y15" s="50"/>
      <c r="Z15" s="50"/>
      <c r="AA15" s="48">
        <f t="shared" si="7"/>
        <v>0</v>
      </c>
      <c r="AB15" s="48">
        <f t="shared" si="8"/>
        <v>0</v>
      </c>
      <c r="AC15" s="50"/>
      <c r="AD15" s="50"/>
      <c r="AE15" s="48">
        <f t="shared" si="16"/>
        <v>0</v>
      </c>
      <c r="AF15" s="50"/>
      <c r="AG15" s="50"/>
      <c r="AH15" s="48">
        <f t="shared" si="10"/>
        <v>0</v>
      </c>
      <c r="AI15" s="50"/>
      <c r="AJ15" s="50"/>
      <c r="AK15" s="48">
        <f t="shared" si="11"/>
        <v>0</v>
      </c>
      <c r="AL15" s="50"/>
      <c r="AM15" s="50"/>
      <c r="AN15" s="53"/>
    </row>
    <row r="16" ht="22.9" customHeight="1" spans="2:40">
      <c r="B16" s="47">
        <v>301</v>
      </c>
      <c r="C16" s="49" t="s">
        <v>172</v>
      </c>
      <c r="D16" s="35">
        <v>139001</v>
      </c>
      <c r="E16" s="35" t="s">
        <v>173</v>
      </c>
      <c r="F16" s="48">
        <f t="shared" si="12"/>
        <v>14.285735</v>
      </c>
      <c r="G16" s="48">
        <f t="shared" si="13"/>
        <v>13.603808</v>
      </c>
      <c r="H16" s="48">
        <f t="shared" si="1"/>
        <v>13.603808</v>
      </c>
      <c r="I16" s="50">
        <v>13.603808</v>
      </c>
      <c r="J16" s="50"/>
      <c r="K16" s="48">
        <f t="shared" si="2"/>
        <v>0</v>
      </c>
      <c r="L16" s="50"/>
      <c r="M16" s="50"/>
      <c r="N16" s="48">
        <f t="shared" si="3"/>
        <v>0</v>
      </c>
      <c r="O16" s="50"/>
      <c r="P16" s="50"/>
      <c r="Q16" s="48">
        <f t="shared" si="15"/>
        <v>0</v>
      </c>
      <c r="R16" s="48">
        <f t="shared" si="4"/>
        <v>0</v>
      </c>
      <c r="S16" s="50"/>
      <c r="T16" s="50"/>
      <c r="U16" s="48">
        <f t="shared" si="5"/>
        <v>0</v>
      </c>
      <c r="V16" s="50"/>
      <c r="W16" s="50"/>
      <c r="X16" s="48">
        <f t="shared" si="6"/>
        <v>0</v>
      </c>
      <c r="Y16" s="50"/>
      <c r="Z16" s="50"/>
      <c r="AA16" s="48">
        <f t="shared" si="7"/>
        <v>0.681927</v>
      </c>
      <c r="AB16" s="48">
        <f t="shared" si="8"/>
        <v>0.681927</v>
      </c>
      <c r="AC16" s="50">
        <v>0.681927</v>
      </c>
      <c r="AD16" s="50"/>
      <c r="AE16" s="48">
        <f t="shared" si="16"/>
        <v>0</v>
      </c>
      <c r="AF16" s="50"/>
      <c r="AG16" s="50"/>
      <c r="AH16" s="48">
        <f t="shared" si="10"/>
        <v>0</v>
      </c>
      <c r="AI16" s="50"/>
      <c r="AJ16" s="50"/>
      <c r="AK16" s="48">
        <f t="shared" si="11"/>
        <v>0</v>
      </c>
      <c r="AL16" s="50"/>
      <c r="AM16" s="50"/>
      <c r="AN16" s="53"/>
    </row>
    <row r="17" ht="22.9" customHeight="1" spans="2:40">
      <c r="B17" s="47">
        <v>301</v>
      </c>
      <c r="C17" s="49" t="s">
        <v>174</v>
      </c>
      <c r="D17" s="35">
        <v>139001</v>
      </c>
      <c r="E17" s="35" t="s">
        <v>175</v>
      </c>
      <c r="F17" s="48">
        <f t="shared" si="12"/>
        <v>7.276361</v>
      </c>
      <c r="G17" s="48">
        <f t="shared" si="13"/>
        <v>6.801904</v>
      </c>
      <c r="H17" s="48">
        <f t="shared" si="1"/>
        <v>6.801904</v>
      </c>
      <c r="I17" s="50">
        <v>6.801904</v>
      </c>
      <c r="J17" s="50"/>
      <c r="K17" s="48">
        <f t="shared" si="2"/>
        <v>0</v>
      </c>
      <c r="L17" s="50"/>
      <c r="M17" s="50"/>
      <c r="N17" s="48">
        <f t="shared" si="3"/>
        <v>0</v>
      </c>
      <c r="O17" s="50"/>
      <c r="P17" s="50"/>
      <c r="Q17" s="48">
        <f t="shared" si="15"/>
        <v>0</v>
      </c>
      <c r="R17" s="48">
        <f t="shared" si="4"/>
        <v>0</v>
      </c>
      <c r="S17" s="50"/>
      <c r="T17" s="50"/>
      <c r="U17" s="48">
        <f t="shared" si="5"/>
        <v>0</v>
      </c>
      <c r="V17" s="50"/>
      <c r="W17" s="50"/>
      <c r="X17" s="48">
        <f t="shared" si="6"/>
        <v>0</v>
      </c>
      <c r="Y17" s="50"/>
      <c r="Z17" s="50"/>
      <c r="AA17" s="48">
        <f t="shared" si="7"/>
        <v>0.474457</v>
      </c>
      <c r="AB17" s="48">
        <f t="shared" si="8"/>
        <v>0.474457</v>
      </c>
      <c r="AC17" s="50">
        <v>0.474457</v>
      </c>
      <c r="AD17" s="50"/>
      <c r="AE17" s="48">
        <f t="shared" si="16"/>
        <v>0</v>
      </c>
      <c r="AF17" s="50"/>
      <c r="AG17" s="50"/>
      <c r="AH17" s="48">
        <f t="shared" si="10"/>
        <v>0</v>
      </c>
      <c r="AI17" s="50"/>
      <c r="AJ17" s="50"/>
      <c r="AK17" s="48">
        <f t="shared" si="11"/>
        <v>0</v>
      </c>
      <c r="AL17" s="50"/>
      <c r="AM17" s="50"/>
      <c r="AN17" s="53"/>
    </row>
    <row r="18" ht="22.9" customHeight="1" spans="2:40">
      <c r="B18" s="47">
        <v>301</v>
      </c>
      <c r="C18" s="49" t="s">
        <v>176</v>
      </c>
      <c r="D18" s="35">
        <v>139001</v>
      </c>
      <c r="E18" s="35" t="s">
        <v>177</v>
      </c>
      <c r="F18" s="48">
        <f t="shared" si="12"/>
        <v>1.015952</v>
      </c>
      <c r="G18" s="48">
        <f t="shared" si="13"/>
        <v>0.651585</v>
      </c>
      <c r="H18" s="48">
        <f t="shared" si="1"/>
        <v>0.651585</v>
      </c>
      <c r="I18" s="48">
        <f t="shared" ref="I18:AM18" si="18">I19+I20</f>
        <v>0.651585</v>
      </c>
      <c r="J18" s="48">
        <f t="shared" si="18"/>
        <v>0</v>
      </c>
      <c r="K18" s="48">
        <f t="shared" si="2"/>
        <v>0</v>
      </c>
      <c r="L18" s="48">
        <f t="shared" si="18"/>
        <v>0</v>
      </c>
      <c r="M18" s="48">
        <f t="shared" si="18"/>
        <v>0</v>
      </c>
      <c r="N18" s="48">
        <f t="shared" si="3"/>
        <v>0</v>
      </c>
      <c r="O18" s="48">
        <f t="shared" si="18"/>
        <v>0</v>
      </c>
      <c r="P18" s="48">
        <f t="shared" si="18"/>
        <v>0</v>
      </c>
      <c r="Q18" s="48">
        <f t="shared" si="15"/>
        <v>0</v>
      </c>
      <c r="R18" s="48">
        <f t="shared" si="4"/>
        <v>0</v>
      </c>
      <c r="S18" s="48">
        <f t="shared" si="18"/>
        <v>0</v>
      </c>
      <c r="T18" s="48">
        <f t="shared" si="18"/>
        <v>0</v>
      </c>
      <c r="U18" s="48">
        <f t="shared" si="5"/>
        <v>0</v>
      </c>
      <c r="V18" s="48">
        <f t="shared" si="18"/>
        <v>0</v>
      </c>
      <c r="W18" s="48">
        <f t="shared" si="18"/>
        <v>0</v>
      </c>
      <c r="X18" s="48">
        <f t="shared" si="6"/>
        <v>0</v>
      </c>
      <c r="Y18" s="48">
        <f t="shared" si="18"/>
        <v>0</v>
      </c>
      <c r="Z18" s="48">
        <f t="shared" si="18"/>
        <v>0</v>
      </c>
      <c r="AA18" s="48">
        <f t="shared" si="7"/>
        <v>0.364367</v>
      </c>
      <c r="AB18" s="48">
        <f t="shared" si="8"/>
        <v>0.364367</v>
      </c>
      <c r="AC18" s="48">
        <f t="shared" si="18"/>
        <v>0.364367</v>
      </c>
      <c r="AD18" s="48">
        <f t="shared" si="18"/>
        <v>0</v>
      </c>
      <c r="AE18" s="48">
        <f t="shared" si="16"/>
        <v>0</v>
      </c>
      <c r="AF18" s="48">
        <f t="shared" si="18"/>
        <v>0</v>
      </c>
      <c r="AG18" s="48">
        <f t="shared" si="18"/>
        <v>0</v>
      </c>
      <c r="AH18" s="48">
        <f t="shared" si="10"/>
        <v>0</v>
      </c>
      <c r="AI18" s="48">
        <f t="shared" si="18"/>
        <v>0</v>
      </c>
      <c r="AJ18" s="48">
        <f t="shared" si="18"/>
        <v>0</v>
      </c>
      <c r="AK18" s="48">
        <f t="shared" si="11"/>
        <v>0</v>
      </c>
      <c r="AL18" s="48">
        <f t="shared" si="18"/>
        <v>0</v>
      </c>
      <c r="AM18" s="48">
        <f t="shared" si="18"/>
        <v>0</v>
      </c>
      <c r="AN18" s="53"/>
    </row>
    <row r="19" ht="22.9" customHeight="1" spans="1:40">
      <c r="A19" s="6"/>
      <c r="B19" s="47">
        <v>301</v>
      </c>
      <c r="C19" s="49" t="s">
        <v>176</v>
      </c>
      <c r="D19" s="35">
        <v>139001</v>
      </c>
      <c r="E19" s="35" t="s">
        <v>178</v>
      </c>
      <c r="F19" s="48">
        <f t="shared" si="12"/>
        <v>0.590833</v>
      </c>
      <c r="G19" s="48">
        <f t="shared" si="13"/>
        <v>0.226466</v>
      </c>
      <c r="H19" s="48">
        <f t="shared" si="1"/>
        <v>0.226466</v>
      </c>
      <c r="I19" s="50">
        <v>0.226466</v>
      </c>
      <c r="J19" s="50"/>
      <c r="K19" s="48">
        <f t="shared" si="2"/>
        <v>0</v>
      </c>
      <c r="L19" s="50"/>
      <c r="M19" s="50"/>
      <c r="N19" s="48">
        <f t="shared" si="3"/>
        <v>0</v>
      </c>
      <c r="O19" s="50"/>
      <c r="P19" s="50"/>
      <c r="Q19" s="48">
        <f t="shared" si="15"/>
        <v>0</v>
      </c>
      <c r="R19" s="48">
        <f t="shared" si="4"/>
        <v>0</v>
      </c>
      <c r="S19" s="50"/>
      <c r="T19" s="50"/>
      <c r="U19" s="48">
        <f t="shared" si="5"/>
        <v>0</v>
      </c>
      <c r="V19" s="50"/>
      <c r="W19" s="50"/>
      <c r="X19" s="48">
        <f t="shared" si="6"/>
        <v>0</v>
      </c>
      <c r="Y19" s="50"/>
      <c r="Z19" s="50"/>
      <c r="AA19" s="48">
        <f t="shared" si="7"/>
        <v>0.364367</v>
      </c>
      <c r="AB19" s="48">
        <f t="shared" si="8"/>
        <v>0.364367</v>
      </c>
      <c r="AC19" s="50">
        <v>0.364367</v>
      </c>
      <c r="AD19" s="50"/>
      <c r="AE19" s="48">
        <f t="shared" si="16"/>
        <v>0</v>
      </c>
      <c r="AF19" s="50"/>
      <c r="AG19" s="50"/>
      <c r="AH19" s="48">
        <f t="shared" si="10"/>
        <v>0</v>
      </c>
      <c r="AI19" s="50"/>
      <c r="AJ19" s="50"/>
      <c r="AK19" s="48">
        <f t="shared" si="11"/>
        <v>0</v>
      </c>
      <c r="AL19" s="50"/>
      <c r="AM19" s="50"/>
      <c r="AN19" s="53"/>
    </row>
    <row r="20" ht="22.9" customHeight="1" spans="1:40">
      <c r="A20" s="6"/>
      <c r="B20" s="47">
        <v>301</v>
      </c>
      <c r="C20" s="49" t="s">
        <v>176</v>
      </c>
      <c r="D20" s="35">
        <v>139001</v>
      </c>
      <c r="E20" s="35" t="s">
        <v>179</v>
      </c>
      <c r="F20" s="48">
        <f t="shared" si="12"/>
        <v>0.425119</v>
      </c>
      <c r="G20" s="48">
        <f t="shared" si="13"/>
        <v>0.425119</v>
      </c>
      <c r="H20" s="48">
        <f t="shared" si="1"/>
        <v>0.425119</v>
      </c>
      <c r="I20" s="50">
        <v>0.425119</v>
      </c>
      <c r="J20" s="50"/>
      <c r="K20" s="48">
        <f t="shared" si="2"/>
        <v>0</v>
      </c>
      <c r="L20" s="50"/>
      <c r="M20" s="50"/>
      <c r="N20" s="48">
        <f t="shared" si="3"/>
        <v>0</v>
      </c>
      <c r="O20" s="50"/>
      <c r="P20" s="50"/>
      <c r="Q20" s="48">
        <f t="shared" si="15"/>
        <v>0</v>
      </c>
      <c r="R20" s="48">
        <f t="shared" si="4"/>
        <v>0</v>
      </c>
      <c r="S20" s="50"/>
      <c r="T20" s="50"/>
      <c r="U20" s="48">
        <f t="shared" si="5"/>
        <v>0</v>
      </c>
      <c r="V20" s="50"/>
      <c r="W20" s="50"/>
      <c r="X20" s="48">
        <f t="shared" si="6"/>
        <v>0</v>
      </c>
      <c r="Y20" s="50"/>
      <c r="Z20" s="50"/>
      <c r="AA20" s="48">
        <f t="shared" si="7"/>
        <v>0</v>
      </c>
      <c r="AB20" s="48">
        <f t="shared" si="8"/>
        <v>0</v>
      </c>
      <c r="AC20" s="50"/>
      <c r="AD20" s="50"/>
      <c r="AE20" s="48">
        <f t="shared" si="16"/>
        <v>0</v>
      </c>
      <c r="AF20" s="50"/>
      <c r="AG20" s="50"/>
      <c r="AH20" s="48">
        <f t="shared" si="10"/>
        <v>0</v>
      </c>
      <c r="AI20" s="50"/>
      <c r="AJ20" s="50"/>
      <c r="AK20" s="48">
        <f t="shared" si="11"/>
        <v>0</v>
      </c>
      <c r="AL20" s="50"/>
      <c r="AM20" s="50"/>
      <c r="AN20" s="53"/>
    </row>
    <row r="21" ht="22.9" customHeight="1" spans="2:40">
      <c r="B21" s="47">
        <v>301</v>
      </c>
      <c r="C21" s="49" t="s">
        <v>180</v>
      </c>
      <c r="D21" s="35">
        <v>139001</v>
      </c>
      <c r="E21" s="35" t="s">
        <v>181</v>
      </c>
      <c r="F21" s="48">
        <f t="shared" si="12"/>
        <v>10.202856</v>
      </c>
      <c r="G21" s="48">
        <f t="shared" si="13"/>
        <v>10.202856</v>
      </c>
      <c r="H21" s="48">
        <f t="shared" si="1"/>
        <v>10.202856</v>
      </c>
      <c r="I21" s="50">
        <v>10.202856</v>
      </c>
      <c r="J21" s="50"/>
      <c r="K21" s="48">
        <f t="shared" si="2"/>
        <v>0</v>
      </c>
      <c r="L21" s="50"/>
      <c r="M21" s="50"/>
      <c r="N21" s="48">
        <f t="shared" si="3"/>
        <v>0</v>
      </c>
      <c r="O21" s="50"/>
      <c r="P21" s="50"/>
      <c r="Q21" s="48">
        <f t="shared" si="15"/>
        <v>0</v>
      </c>
      <c r="R21" s="48">
        <f t="shared" si="4"/>
        <v>0</v>
      </c>
      <c r="S21" s="50"/>
      <c r="T21" s="50"/>
      <c r="U21" s="48">
        <f t="shared" si="5"/>
        <v>0</v>
      </c>
      <c r="V21" s="50"/>
      <c r="W21" s="50"/>
      <c r="X21" s="48">
        <f t="shared" si="6"/>
        <v>0</v>
      </c>
      <c r="Y21" s="50"/>
      <c r="Z21" s="50"/>
      <c r="AA21" s="48">
        <f t="shared" si="7"/>
        <v>0</v>
      </c>
      <c r="AB21" s="48">
        <f t="shared" si="8"/>
        <v>0</v>
      </c>
      <c r="AC21" s="50"/>
      <c r="AD21" s="50"/>
      <c r="AE21" s="48">
        <f t="shared" si="16"/>
        <v>0</v>
      </c>
      <c r="AF21" s="50"/>
      <c r="AG21" s="50"/>
      <c r="AH21" s="48">
        <f t="shared" si="10"/>
        <v>0</v>
      </c>
      <c r="AI21" s="50"/>
      <c r="AJ21" s="50"/>
      <c r="AK21" s="48">
        <f t="shared" si="11"/>
        <v>0</v>
      </c>
      <c r="AL21" s="50"/>
      <c r="AM21" s="50"/>
      <c r="AN21" s="53"/>
    </row>
    <row r="22" ht="22.9" customHeight="1" spans="2:40">
      <c r="B22" s="47">
        <v>302</v>
      </c>
      <c r="C22" s="49" t="s">
        <v>22</v>
      </c>
      <c r="D22" s="35"/>
      <c r="E22" s="35" t="s">
        <v>182</v>
      </c>
      <c r="F22" s="48">
        <f t="shared" si="12"/>
        <v>108.079528</v>
      </c>
      <c r="G22" s="48">
        <f t="shared" si="13"/>
        <v>31.912828</v>
      </c>
      <c r="H22" s="48">
        <f t="shared" si="1"/>
        <v>31.912828</v>
      </c>
      <c r="I22" s="48">
        <f>SUM(I23:I32,I34)</f>
        <v>19.412828</v>
      </c>
      <c r="J22" s="48">
        <f>SUM(J23:J32,J34)</f>
        <v>12.5</v>
      </c>
      <c r="K22" s="48">
        <f t="shared" si="2"/>
        <v>0</v>
      </c>
      <c r="L22" s="48">
        <f>SUM(L23:L32,L34)</f>
        <v>0</v>
      </c>
      <c r="M22" s="48">
        <f>SUM(M23:M32,M34)</f>
        <v>0</v>
      </c>
      <c r="N22" s="48">
        <f t="shared" si="3"/>
        <v>0</v>
      </c>
      <c r="O22" s="48">
        <f>SUM(O23:O32,O34)</f>
        <v>0</v>
      </c>
      <c r="P22" s="48">
        <f>SUM(P23:P32,P34)</f>
        <v>0</v>
      </c>
      <c r="Q22" s="48">
        <f t="shared" si="15"/>
        <v>0</v>
      </c>
      <c r="R22" s="48">
        <f t="shared" si="4"/>
        <v>0</v>
      </c>
      <c r="S22" s="48">
        <f>SUM(S23:S32,S34)</f>
        <v>0</v>
      </c>
      <c r="T22" s="48">
        <f>SUM(T23:T32,T34)</f>
        <v>0</v>
      </c>
      <c r="U22" s="48">
        <f t="shared" si="5"/>
        <v>0</v>
      </c>
      <c r="V22" s="48">
        <f>SUM(V23:V32,V34)</f>
        <v>0</v>
      </c>
      <c r="W22" s="48">
        <f>SUM(W23:W32,W34)</f>
        <v>0</v>
      </c>
      <c r="X22" s="48">
        <f t="shared" si="6"/>
        <v>0</v>
      </c>
      <c r="Y22" s="48">
        <f>SUM(Y23:Y32,Y34)</f>
        <v>0</v>
      </c>
      <c r="Z22" s="48">
        <f>SUM(Z23:Z32,Z34)</f>
        <v>0</v>
      </c>
      <c r="AA22" s="48">
        <f t="shared" si="7"/>
        <v>76.1667</v>
      </c>
      <c r="AB22" s="48">
        <f t="shared" si="8"/>
        <v>61.1667</v>
      </c>
      <c r="AC22" s="48">
        <f>SUM(AC23:AC32,AC34)</f>
        <v>1.1667</v>
      </c>
      <c r="AD22" s="48">
        <f>SUM(AD23:AD32,AD34)</f>
        <v>60</v>
      </c>
      <c r="AE22" s="48">
        <f t="shared" si="16"/>
        <v>15</v>
      </c>
      <c r="AF22" s="48">
        <f>SUM(AF23:AF32,AF34)</f>
        <v>0</v>
      </c>
      <c r="AG22" s="48">
        <f>SUM(AG23:AG32,AG34)</f>
        <v>15</v>
      </c>
      <c r="AH22" s="48">
        <f t="shared" si="10"/>
        <v>0</v>
      </c>
      <c r="AI22" s="48">
        <f>SUM(AI23:AI32,AI34)</f>
        <v>0</v>
      </c>
      <c r="AJ22" s="48">
        <f>SUM(AJ23:AJ32,AJ34)</f>
        <v>0</v>
      </c>
      <c r="AK22" s="48">
        <f t="shared" si="11"/>
        <v>0</v>
      </c>
      <c r="AL22" s="48">
        <f>SUM(AL23:AL32,AL34)</f>
        <v>0</v>
      </c>
      <c r="AM22" s="48">
        <f>SUM(AM23:AM32,AM34)</f>
        <v>0</v>
      </c>
      <c r="AN22" s="53"/>
    </row>
    <row r="23" ht="22.9" customHeight="1" spans="1:40">
      <c r="A23" s="6"/>
      <c r="B23" s="47">
        <v>302</v>
      </c>
      <c r="C23" s="49" t="s">
        <v>164</v>
      </c>
      <c r="D23" s="35">
        <v>139001</v>
      </c>
      <c r="E23" s="35" t="s">
        <v>183</v>
      </c>
      <c r="F23" s="48">
        <f t="shared" si="12"/>
        <v>6.5</v>
      </c>
      <c r="G23" s="48">
        <f t="shared" si="13"/>
        <v>6.5</v>
      </c>
      <c r="H23" s="48">
        <f t="shared" si="1"/>
        <v>6.5</v>
      </c>
      <c r="I23" s="50">
        <v>4</v>
      </c>
      <c r="J23" s="50">
        <v>2.5</v>
      </c>
      <c r="K23" s="48">
        <f t="shared" si="2"/>
        <v>0</v>
      </c>
      <c r="L23" s="50"/>
      <c r="M23" s="50"/>
      <c r="N23" s="48">
        <f t="shared" si="3"/>
        <v>0</v>
      </c>
      <c r="O23" s="50"/>
      <c r="P23" s="50"/>
      <c r="Q23" s="48">
        <f t="shared" si="15"/>
        <v>0</v>
      </c>
      <c r="R23" s="48">
        <f t="shared" si="4"/>
        <v>0</v>
      </c>
      <c r="S23" s="50"/>
      <c r="T23" s="50"/>
      <c r="U23" s="48">
        <f t="shared" si="5"/>
        <v>0</v>
      </c>
      <c r="V23" s="50"/>
      <c r="W23" s="50"/>
      <c r="X23" s="48">
        <f t="shared" si="6"/>
        <v>0</v>
      </c>
      <c r="Y23" s="50"/>
      <c r="Z23" s="50"/>
      <c r="AA23" s="48">
        <f t="shared" si="7"/>
        <v>0</v>
      </c>
      <c r="AB23" s="48">
        <f t="shared" si="8"/>
        <v>0</v>
      </c>
      <c r="AC23" s="50"/>
      <c r="AD23" s="50"/>
      <c r="AE23" s="48">
        <f t="shared" si="16"/>
        <v>0</v>
      </c>
      <c r="AF23" s="50"/>
      <c r="AG23" s="50"/>
      <c r="AH23" s="48">
        <f t="shared" si="10"/>
        <v>0</v>
      </c>
      <c r="AI23" s="50"/>
      <c r="AJ23" s="50"/>
      <c r="AK23" s="48">
        <f t="shared" si="11"/>
        <v>0</v>
      </c>
      <c r="AL23" s="50"/>
      <c r="AM23" s="50"/>
      <c r="AN23" s="53"/>
    </row>
    <row r="24" ht="22.9" customHeight="1" spans="2:40">
      <c r="B24" s="47">
        <v>302</v>
      </c>
      <c r="C24" s="49" t="s">
        <v>184</v>
      </c>
      <c r="D24" s="35">
        <v>139001</v>
      </c>
      <c r="E24" s="35" t="s">
        <v>185</v>
      </c>
      <c r="F24" s="48">
        <f t="shared" si="12"/>
        <v>0.1</v>
      </c>
      <c r="G24" s="48">
        <f t="shared" si="13"/>
        <v>0.1</v>
      </c>
      <c r="H24" s="48">
        <f t="shared" si="1"/>
        <v>0.1</v>
      </c>
      <c r="I24" s="50">
        <v>0.1</v>
      </c>
      <c r="J24" s="50"/>
      <c r="K24" s="48">
        <f t="shared" si="2"/>
        <v>0</v>
      </c>
      <c r="L24" s="50"/>
      <c r="M24" s="50"/>
      <c r="N24" s="48">
        <f t="shared" si="3"/>
        <v>0</v>
      </c>
      <c r="O24" s="50"/>
      <c r="P24" s="50"/>
      <c r="Q24" s="48">
        <f t="shared" si="15"/>
        <v>0</v>
      </c>
      <c r="R24" s="48">
        <f t="shared" si="4"/>
        <v>0</v>
      </c>
      <c r="S24" s="50"/>
      <c r="T24" s="50"/>
      <c r="U24" s="48">
        <f t="shared" si="5"/>
        <v>0</v>
      </c>
      <c r="V24" s="50"/>
      <c r="W24" s="50"/>
      <c r="X24" s="48">
        <f t="shared" si="6"/>
        <v>0</v>
      </c>
      <c r="Y24" s="50"/>
      <c r="Z24" s="50"/>
      <c r="AA24" s="48">
        <f t="shared" si="7"/>
        <v>0</v>
      </c>
      <c r="AB24" s="48">
        <f t="shared" si="8"/>
        <v>0</v>
      </c>
      <c r="AC24" s="50"/>
      <c r="AD24" s="50"/>
      <c r="AE24" s="48">
        <f t="shared" si="16"/>
        <v>0</v>
      </c>
      <c r="AF24" s="50"/>
      <c r="AG24" s="50"/>
      <c r="AH24" s="48">
        <f t="shared" si="10"/>
        <v>0</v>
      </c>
      <c r="AI24" s="50"/>
      <c r="AJ24" s="50"/>
      <c r="AK24" s="48">
        <f t="shared" si="11"/>
        <v>0</v>
      </c>
      <c r="AL24" s="50"/>
      <c r="AM24" s="50"/>
      <c r="AN24" s="53"/>
    </row>
    <row r="25" ht="22.9" customHeight="1" spans="2:40">
      <c r="B25" s="47">
        <v>302</v>
      </c>
      <c r="C25" s="49" t="s">
        <v>186</v>
      </c>
      <c r="D25" s="35">
        <v>139001</v>
      </c>
      <c r="E25" s="35" t="s">
        <v>187</v>
      </c>
      <c r="F25" s="48">
        <f t="shared" si="12"/>
        <v>0.1</v>
      </c>
      <c r="G25" s="48">
        <f t="shared" si="13"/>
        <v>0.1</v>
      </c>
      <c r="H25" s="48">
        <f t="shared" si="1"/>
        <v>0.1</v>
      </c>
      <c r="I25" s="50">
        <v>0.1</v>
      </c>
      <c r="J25" s="50"/>
      <c r="K25" s="48">
        <f t="shared" si="2"/>
        <v>0</v>
      </c>
      <c r="L25" s="50"/>
      <c r="M25" s="50"/>
      <c r="N25" s="48">
        <f t="shared" si="3"/>
        <v>0</v>
      </c>
      <c r="O25" s="50"/>
      <c r="P25" s="50"/>
      <c r="Q25" s="48">
        <f t="shared" si="15"/>
        <v>0</v>
      </c>
      <c r="R25" s="48">
        <f t="shared" si="4"/>
        <v>0</v>
      </c>
      <c r="S25" s="50"/>
      <c r="T25" s="50"/>
      <c r="U25" s="48">
        <f t="shared" si="5"/>
        <v>0</v>
      </c>
      <c r="V25" s="50"/>
      <c r="W25" s="50"/>
      <c r="X25" s="48">
        <f t="shared" si="6"/>
        <v>0</v>
      </c>
      <c r="Y25" s="50"/>
      <c r="Z25" s="50"/>
      <c r="AA25" s="48">
        <f t="shared" si="7"/>
        <v>0</v>
      </c>
      <c r="AB25" s="48">
        <f t="shared" si="8"/>
        <v>0</v>
      </c>
      <c r="AC25" s="50"/>
      <c r="AD25" s="50"/>
      <c r="AE25" s="48">
        <f t="shared" si="16"/>
        <v>0</v>
      </c>
      <c r="AF25" s="50"/>
      <c r="AG25" s="50"/>
      <c r="AH25" s="48">
        <f t="shared" si="10"/>
        <v>0</v>
      </c>
      <c r="AI25" s="50"/>
      <c r="AJ25" s="50"/>
      <c r="AK25" s="48">
        <f t="shared" si="11"/>
        <v>0</v>
      </c>
      <c r="AL25" s="50"/>
      <c r="AM25" s="50"/>
      <c r="AN25" s="53"/>
    </row>
    <row r="26" ht="22.9" customHeight="1" spans="2:40">
      <c r="B26" s="47">
        <v>302</v>
      </c>
      <c r="C26" s="49" t="s">
        <v>97</v>
      </c>
      <c r="D26" s="35">
        <v>139001</v>
      </c>
      <c r="E26" s="35" t="s">
        <v>188</v>
      </c>
      <c r="F26" s="48">
        <f t="shared" si="12"/>
        <v>0.1</v>
      </c>
      <c r="G26" s="48">
        <f t="shared" si="13"/>
        <v>0.1</v>
      </c>
      <c r="H26" s="48">
        <f t="shared" si="1"/>
        <v>0.1</v>
      </c>
      <c r="I26" s="50">
        <v>0.1</v>
      </c>
      <c r="J26" s="50"/>
      <c r="K26" s="48">
        <f t="shared" si="2"/>
        <v>0</v>
      </c>
      <c r="L26" s="50"/>
      <c r="M26" s="50"/>
      <c r="N26" s="48">
        <f t="shared" si="3"/>
        <v>0</v>
      </c>
      <c r="O26" s="50"/>
      <c r="P26" s="50"/>
      <c r="Q26" s="48">
        <f t="shared" si="15"/>
        <v>0</v>
      </c>
      <c r="R26" s="48">
        <f t="shared" si="4"/>
        <v>0</v>
      </c>
      <c r="S26" s="50"/>
      <c r="T26" s="50"/>
      <c r="U26" s="48">
        <f t="shared" si="5"/>
        <v>0</v>
      </c>
      <c r="V26" s="50"/>
      <c r="W26" s="50"/>
      <c r="X26" s="48">
        <f t="shared" si="6"/>
        <v>0</v>
      </c>
      <c r="Y26" s="50"/>
      <c r="Z26" s="50"/>
      <c r="AA26" s="48">
        <f t="shared" si="7"/>
        <v>0</v>
      </c>
      <c r="AB26" s="48">
        <f t="shared" si="8"/>
        <v>0</v>
      </c>
      <c r="AC26" s="50"/>
      <c r="AD26" s="50"/>
      <c r="AE26" s="48">
        <f t="shared" si="16"/>
        <v>0</v>
      </c>
      <c r="AF26" s="50"/>
      <c r="AG26" s="50"/>
      <c r="AH26" s="48">
        <f t="shared" si="10"/>
        <v>0</v>
      </c>
      <c r="AI26" s="50"/>
      <c r="AJ26" s="50"/>
      <c r="AK26" s="48">
        <f t="shared" si="11"/>
        <v>0</v>
      </c>
      <c r="AL26" s="50"/>
      <c r="AM26" s="50"/>
      <c r="AN26" s="53"/>
    </row>
    <row r="27" ht="22.9" customHeight="1" spans="2:40">
      <c r="B27" s="47">
        <v>302</v>
      </c>
      <c r="C27" s="49" t="s">
        <v>189</v>
      </c>
      <c r="D27" s="35">
        <v>139001</v>
      </c>
      <c r="E27" s="35" t="s">
        <v>190</v>
      </c>
      <c r="F27" s="48">
        <f t="shared" si="12"/>
        <v>5.77</v>
      </c>
      <c r="G27" s="48">
        <f t="shared" si="13"/>
        <v>5.77</v>
      </c>
      <c r="H27" s="48">
        <f t="shared" si="1"/>
        <v>5.77</v>
      </c>
      <c r="I27" s="50">
        <v>5.77</v>
      </c>
      <c r="J27" s="50"/>
      <c r="K27" s="48">
        <f t="shared" si="2"/>
        <v>0</v>
      </c>
      <c r="L27" s="50"/>
      <c r="M27" s="50"/>
      <c r="N27" s="48">
        <f t="shared" si="3"/>
        <v>0</v>
      </c>
      <c r="O27" s="50"/>
      <c r="P27" s="50"/>
      <c r="Q27" s="48">
        <f t="shared" si="15"/>
        <v>0</v>
      </c>
      <c r="R27" s="48">
        <f t="shared" si="4"/>
        <v>0</v>
      </c>
      <c r="S27" s="50"/>
      <c r="T27" s="50"/>
      <c r="U27" s="48">
        <f t="shared" si="5"/>
        <v>0</v>
      </c>
      <c r="V27" s="50"/>
      <c r="W27" s="50"/>
      <c r="X27" s="48">
        <f t="shared" si="6"/>
        <v>0</v>
      </c>
      <c r="Y27" s="50"/>
      <c r="Z27" s="50"/>
      <c r="AA27" s="48">
        <f t="shared" si="7"/>
        <v>0</v>
      </c>
      <c r="AB27" s="48">
        <f t="shared" si="8"/>
        <v>0</v>
      </c>
      <c r="AC27" s="50"/>
      <c r="AD27" s="50"/>
      <c r="AE27" s="48">
        <f t="shared" si="16"/>
        <v>0</v>
      </c>
      <c r="AF27" s="50"/>
      <c r="AG27" s="50"/>
      <c r="AH27" s="48">
        <f t="shared" si="10"/>
        <v>0</v>
      </c>
      <c r="AI27" s="50"/>
      <c r="AJ27" s="50"/>
      <c r="AK27" s="48">
        <f t="shared" si="11"/>
        <v>0</v>
      </c>
      <c r="AL27" s="50"/>
      <c r="AM27" s="50"/>
      <c r="AN27" s="53"/>
    </row>
    <row r="28" ht="22.9" customHeight="1" spans="2:40">
      <c r="B28" s="47">
        <v>302</v>
      </c>
      <c r="C28" s="49" t="s">
        <v>180</v>
      </c>
      <c r="D28" s="35">
        <v>139001</v>
      </c>
      <c r="E28" s="35" t="s">
        <v>191</v>
      </c>
      <c r="F28" s="48">
        <f t="shared" si="12"/>
        <v>10</v>
      </c>
      <c r="G28" s="48">
        <f t="shared" si="13"/>
        <v>10</v>
      </c>
      <c r="H28" s="48">
        <f t="shared" si="1"/>
        <v>10</v>
      </c>
      <c r="I28" s="50"/>
      <c r="J28" s="50">
        <v>10</v>
      </c>
      <c r="K28" s="48">
        <f t="shared" si="2"/>
        <v>0</v>
      </c>
      <c r="L28" s="50"/>
      <c r="M28" s="50"/>
      <c r="N28" s="48">
        <f t="shared" si="3"/>
        <v>0</v>
      </c>
      <c r="O28" s="50"/>
      <c r="P28" s="50"/>
      <c r="Q28" s="48">
        <f t="shared" si="15"/>
        <v>0</v>
      </c>
      <c r="R28" s="48">
        <f t="shared" si="4"/>
        <v>0</v>
      </c>
      <c r="S28" s="50"/>
      <c r="T28" s="50"/>
      <c r="U28" s="48">
        <f t="shared" si="5"/>
        <v>0</v>
      </c>
      <c r="V28" s="50"/>
      <c r="W28" s="50"/>
      <c r="X28" s="48">
        <f t="shared" si="6"/>
        <v>0</v>
      </c>
      <c r="Y28" s="50"/>
      <c r="Z28" s="50"/>
      <c r="AA28" s="48">
        <f t="shared" si="7"/>
        <v>0</v>
      </c>
      <c r="AB28" s="48">
        <f t="shared" si="8"/>
        <v>0</v>
      </c>
      <c r="AC28" s="50"/>
      <c r="AD28" s="50"/>
      <c r="AE28" s="48">
        <f t="shared" si="16"/>
        <v>0</v>
      </c>
      <c r="AF28" s="50"/>
      <c r="AG28" s="50"/>
      <c r="AH28" s="48">
        <f t="shared" si="10"/>
        <v>0</v>
      </c>
      <c r="AI28" s="50"/>
      <c r="AJ28" s="50"/>
      <c r="AK28" s="48">
        <f t="shared" si="11"/>
        <v>0</v>
      </c>
      <c r="AL28" s="50"/>
      <c r="AM28" s="50"/>
      <c r="AN28" s="53"/>
    </row>
    <row r="29" ht="22.9" customHeight="1" spans="2:40">
      <c r="B29" s="47">
        <v>302</v>
      </c>
      <c r="C29" s="49" t="s">
        <v>192</v>
      </c>
      <c r="D29" s="35">
        <v>139001</v>
      </c>
      <c r="E29" s="35" t="s">
        <v>193</v>
      </c>
      <c r="F29" s="48">
        <f t="shared" si="12"/>
        <v>1.93</v>
      </c>
      <c r="G29" s="48">
        <f t="shared" si="13"/>
        <v>1.93</v>
      </c>
      <c r="H29" s="48">
        <f t="shared" si="1"/>
        <v>1.93</v>
      </c>
      <c r="I29" s="50">
        <v>1.93</v>
      </c>
      <c r="J29" s="50"/>
      <c r="K29" s="48">
        <f t="shared" si="2"/>
        <v>0</v>
      </c>
      <c r="L29" s="50"/>
      <c r="M29" s="50"/>
      <c r="N29" s="48">
        <f t="shared" si="3"/>
        <v>0</v>
      </c>
      <c r="O29" s="50"/>
      <c r="P29" s="50"/>
      <c r="Q29" s="48">
        <f t="shared" si="15"/>
        <v>0</v>
      </c>
      <c r="R29" s="48">
        <f t="shared" si="4"/>
        <v>0</v>
      </c>
      <c r="S29" s="50"/>
      <c r="T29" s="50"/>
      <c r="U29" s="48">
        <f t="shared" si="5"/>
        <v>0</v>
      </c>
      <c r="V29" s="50"/>
      <c r="W29" s="50"/>
      <c r="X29" s="48">
        <f t="shared" si="6"/>
        <v>0</v>
      </c>
      <c r="Y29" s="50"/>
      <c r="Z29" s="50"/>
      <c r="AA29" s="48">
        <f t="shared" si="7"/>
        <v>0</v>
      </c>
      <c r="AB29" s="48">
        <f t="shared" si="8"/>
        <v>0</v>
      </c>
      <c r="AC29" s="50"/>
      <c r="AD29" s="50"/>
      <c r="AE29" s="48">
        <f t="shared" si="16"/>
        <v>0</v>
      </c>
      <c r="AF29" s="50"/>
      <c r="AG29" s="50"/>
      <c r="AH29" s="48">
        <f t="shared" si="10"/>
        <v>0</v>
      </c>
      <c r="AI29" s="50"/>
      <c r="AJ29" s="50"/>
      <c r="AK29" s="48">
        <f t="shared" si="11"/>
        <v>0</v>
      </c>
      <c r="AL29" s="50"/>
      <c r="AM29" s="50"/>
      <c r="AN29" s="53"/>
    </row>
    <row r="30" ht="22.9" customHeight="1" spans="2:40">
      <c r="B30" s="47">
        <v>302</v>
      </c>
      <c r="C30" s="49" t="s">
        <v>194</v>
      </c>
      <c r="D30" s="35">
        <v>139001</v>
      </c>
      <c r="E30" s="35" t="s">
        <v>195</v>
      </c>
      <c r="F30" s="48">
        <f t="shared" si="12"/>
        <v>0.68019</v>
      </c>
      <c r="G30" s="48">
        <f t="shared" si="13"/>
        <v>0.68019</v>
      </c>
      <c r="H30" s="48">
        <f t="shared" si="1"/>
        <v>0.68019</v>
      </c>
      <c r="I30" s="50">
        <v>0.68019</v>
      </c>
      <c r="J30" s="50"/>
      <c r="K30" s="48">
        <f t="shared" si="2"/>
        <v>0</v>
      </c>
      <c r="L30" s="50"/>
      <c r="M30" s="50"/>
      <c r="N30" s="48">
        <f t="shared" si="3"/>
        <v>0</v>
      </c>
      <c r="O30" s="50"/>
      <c r="P30" s="50"/>
      <c r="Q30" s="48">
        <f t="shared" si="15"/>
        <v>0</v>
      </c>
      <c r="R30" s="48">
        <f t="shared" si="4"/>
        <v>0</v>
      </c>
      <c r="S30" s="50"/>
      <c r="T30" s="50"/>
      <c r="U30" s="48">
        <f t="shared" si="5"/>
        <v>0</v>
      </c>
      <c r="V30" s="50"/>
      <c r="W30" s="50"/>
      <c r="X30" s="48">
        <f t="shared" si="6"/>
        <v>0</v>
      </c>
      <c r="Y30" s="50"/>
      <c r="Z30" s="50"/>
      <c r="AA30" s="48">
        <f t="shared" si="7"/>
        <v>0</v>
      </c>
      <c r="AB30" s="48">
        <f t="shared" si="8"/>
        <v>0</v>
      </c>
      <c r="AC30" s="50"/>
      <c r="AD30" s="50"/>
      <c r="AE30" s="48">
        <f t="shared" si="16"/>
        <v>0</v>
      </c>
      <c r="AF30" s="50"/>
      <c r="AG30" s="50"/>
      <c r="AH30" s="48">
        <f t="shared" si="10"/>
        <v>0</v>
      </c>
      <c r="AI30" s="50"/>
      <c r="AJ30" s="50"/>
      <c r="AK30" s="48">
        <f t="shared" si="11"/>
        <v>0</v>
      </c>
      <c r="AL30" s="50"/>
      <c r="AM30" s="50"/>
      <c r="AN30" s="53"/>
    </row>
    <row r="31" ht="22.9" customHeight="1" spans="2:40">
      <c r="B31" s="47">
        <v>302</v>
      </c>
      <c r="C31" s="49" t="s">
        <v>196</v>
      </c>
      <c r="D31" s="35">
        <v>139001</v>
      </c>
      <c r="E31" s="35" t="s">
        <v>197</v>
      </c>
      <c r="F31" s="48">
        <f t="shared" si="12"/>
        <v>0.850238</v>
      </c>
      <c r="G31" s="48">
        <f t="shared" si="13"/>
        <v>0.850238</v>
      </c>
      <c r="H31" s="48">
        <f t="shared" si="1"/>
        <v>0.850238</v>
      </c>
      <c r="I31" s="50">
        <v>0.850238</v>
      </c>
      <c r="J31" s="50"/>
      <c r="K31" s="48">
        <f t="shared" si="2"/>
        <v>0</v>
      </c>
      <c r="L31" s="50"/>
      <c r="M31" s="50"/>
      <c r="N31" s="48">
        <f t="shared" si="3"/>
        <v>0</v>
      </c>
      <c r="O31" s="50"/>
      <c r="P31" s="50"/>
      <c r="Q31" s="48">
        <f t="shared" si="15"/>
        <v>0</v>
      </c>
      <c r="R31" s="48">
        <f t="shared" si="4"/>
        <v>0</v>
      </c>
      <c r="S31" s="50"/>
      <c r="T31" s="50"/>
      <c r="U31" s="48">
        <f t="shared" si="5"/>
        <v>0</v>
      </c>
      <c r="V31" s="50"/>
      <c r="W31" s="50"/>
      <c r="X31" s="48">
        <f t="shared" si="6"/>
        <v>0</v>
      </c>
      <c r="Y31" s="50"/>
      <c r="Z31" s="50"/>
      <c r="AA31" s="48">
        <f t="shared" si="7"/>
        <v>0</v>
      </c>
      <c r="AB31" s="48">
        <f t="shared" si="8"/>
        <v>0</v>
      </c>
      <c r="AC31" s="50"/>
      <c r="AD31" s="50"/>
      <c r="AE31" s="48">
        <f t="shared" si="16"/>
        <v>0</v>
      </c>
      <c r="AF31" s="50"/>
      <c r="AG31" s="50"/>
      <c r="AH31" s="48">
        <f t="shared" si="10"/>
        <v>0</v>
      </c>
      <c r="AI31" s="50"/>
      <c r="AJ31" s="50"/>
      <c r="AK31" s="48">
        <f t="shared" si="11"/>
        <v>0</v>
      </c>
      <c r="AL31" s="50"/>
      <c r="AM31" s="50"/>
      <c r="AN31" s="53"/>
    </row>
    <row r="32" ht="22.9" customHeight="1" spans="2:40">
      <c r="B32" s="47">
        <v>302</v>
      </c>
      <c r="C32" s="49" t="s">
        <v>198</v>
      </c>
      <c r="D32" s="35">
        <v>139001</v>
      </c>
      <c r="E32" s="35" t="s">
        <v>199</v>
      </c>
      <c r="F32" s="48">
        <f t="shared" si="12"/>
        <v>6.6324</v>
      </c>
      <c r="G32" s="48">
        <f t="shared" si="13"/>
        <v>5.8824</v>
      </c>
      <c r="H32" s="48">
        <f t="shared" si="1"/>
        <v>5.8824</v>
      </c>
      <c r="I32" s="48">
        <f t="shared" ref="I32:AM32" si="19">I33</f>
        <v>5.8824</v>
      </c>
      <c r="J32" s="48">
        <f t="shared" si="19"/>
        <v>0</v>
      </c>
      <c r="K32" s="48">
        <f t="shared" si="2"/>
        <v>0</v>
      </c>
      <c r="L32" s="48">
        <f t="shared" si="19"/>
        <v>0</v>
      </c>
      <c r="M32" s="48">
        <f t="shared" si="19"/>
        <v>0</v>
      </c>
      <c r="N32" s="48">
        <f t="shared" si="3"/>
        <v>0</v>
      </c>
      <c r="O32" s="48">
        <f t="shared" si="19"/>
        <v>0</v>
      </c>
      <c r="P32" s="48">
        <f t="shared" si="19"/>
        <v>0</v>
      </c>
      <c r="Q32" s="48">
        <f t="shared" si="15"/>
        <v>0</v>
      </c>
      <c r="R32" s="48">
        <f t="shared" si="4"/>
        <v>0</v>
      </c>
      <c r="S32" s="48">
        <f t="shared" si="19"/>
        <v>0</v>
      </c>
      <c r="T32" s="48">
        <f t="shared" si="19"/>
        <v>0</v>
      </c>
      <c r="U32" s="48">
        <f t="shared" si="5"/>
        <v>0</v>
      </c>
      <c r="V32" s="48">
        <f t="shared" si="19"/>
        <v>0</v>
      </c>
      <c r="W32" s="48">
        <f t="shared" si="19"/>
        <v>0</v>
      </c>
      <c r="X32" s="48">
        <f t="shared" si="6"/>
        <v>0</v>
      </c>
      <c r="Y32" s="48">
        <f t="shared" si="19"/>
        <v>0</v>
      </c>
      <c r="Z32" s="48">
        <f t="shared" si="19"/>
        <v>0</v>
      </c>
      <c r="AA32" s="48">
        <f t="shared" si="7"/>
        <v>0.75</v>
      </c>
      <c r="AB32" s="48">
        <f t="shared" si="8"/>
        <v>0.75</v>
      </c>
      <c r="AC32" s="48">
        <f>AC33</f>
        <v>0.75</v>
      </c>
      <c r="AD32" s="48">
        <f>AD33</f>
        <v>0</v>
      </c>
      <c r="AE32" s="48">
        <f t="shared" si="16"/>
        <v>0</v>
      </c>
      <c r="AF32" s="48">
        <f t="shared" si="19"/>
        <v>0</v>
      </c>
      <c r="AG32" s="48">
        <f t="shared" si="19"/>
        <v>0</v>
      </c>
      <c r="AH32" s="48">
        <f t="shared" si="10"/>
        <v>0</v>
      </c>
      <c r="AI32" s="48">
        <f t="shared" si="19"/>
        <v>0</v>
      </c>
      <c r="AJ32" s="48">
        <f t="shared" si="19"/>
        <v>0</v>
      </c>
      <c r="AK32" s="48">
        <f t="shared" si="11"/>
        <v>0</v>
      </c>
      <c r="AL32" s="48">
        <f t="shared" si="19"/>
        <v>0</v>
      </c>
      <c r="AM32" s="48">
        <f t="shared" si="19"/>
        <v>0</v>
      </c>
      <c r="AN32" s="53"/>
    </row>
    <row r="33" ht="22.9" customHeight="1" spans="1:40">
      <c r="A33" s="6"/>
      <c r="B33" s="47">
        <v>302</v>
      </c>
      <c r="C33" s="49" t="s">
        <v>198</v>
      </c>
      <c r="D33" s="35">
        <v>139001</v>
      </c>
      <c r="E33" s="35" t="s">
        <v>200</v>
      </c>
      <c r="F33" s="48">
        <f t="shared" si="12"/>
        <v>6.6324</v>
      </c>
      <c r="G33" s="48">
        <f t="shared" si="13"/>
        <v>5.8824</v>
      </c>
      <c r="H33" s="48">
        <f t="shared" si="1"/>
        <v>5.8824</v>
      </c>
      <c r="I33" s="50">
        <v>5.8824</v>
      </c>
      <c r="J33" s="50"/>
      <c r="K33" s="48">
        <f t="shared" si="2"/>
        <v>0</v>
      </c>
      <c r="L33" s="50"/>
      <c r="M33" s="50"/>
      <c r="N33" s="48">
        <f t="shared" si="3"/>
        <v>0</v>
      </c>
      <c r="O33" s="50"/>
      <c r="P33" s="50"/>
      <c r="Q33" s="48">
        <f t="shared" si="15"/>
        <v>0</v>
      </c>
      <c r="R33" s="48">
        <f t="shared" si="4"/>
        <v>0</v>
      </c>
      <c r="S33" s="50"/>
      <c r="T33" s="50"/>
      <c r="U33" s="48">
        <f t="shared" si="5"/>
        <v>0</v>
      </c>
      <c r="V33" s="50"/>
      <c r="W33" s="50"/>
      <c r="X33" s="48">
        <f t="shared" si="6"/>
        <v>0</v>
      </c>
      <c r="Y33" s="50"/>
      <c r="Z33" s="50"/>
      <c r="AA33" s="48">
        <f t="shared" si="7"/>
        <v>0.75</v>
      </c>
      <c r="AB33" s="48">
        <f t="shared" si="8"/>
        <v>0.75</v>
      </c>
      <c r="AC33" s="50">
        <v>0.75</v>
      </c>
      <c r="AD33" s="50"/>
      <c r="AE33" s="48">
        <f t="shared" si="16"/>
        <v>0</v>
      </c>
      <c r="AF33" s="50"/>
      <c r="AG33" s="50"/>
      <c r="AH33" s="48">
        <f t="shared" si="10"/>
        <v>0</v>
      </c>
      <c r="AI33" s="50"/>
      <c r="AJ33" s="50"/>
      <c r="AK33" s="48">
        <f t="shared" si="11"/>
        <v>0</v>
      </c>
      <c r="AL33" s="50"/>
      <c r="AM33" s="50"/>
      <c r="AN33" s="53"/>
    </row>
    <row r="34" ht="22.9" customHeight="1" spans="2:40">
      <c r="B34" s="47">
        <v>302</v>
      </c>
      <c r="C34" s="49" t="s">
        <v>201</v>
      </c>
      <c r="D34" s="35">
        <v>139001</v>
      </c>
      <c r="E34" s="35" t="s">
        <v>202</v>
      </c>
      <c r="F34" s="48">
        <f t="shared" si="12"/>
        <v>75.4167</v>
      </c>
      <c r="G34" s="48">
        <f t="shared" si="13"/>
        <v>0</v>
      </c>
      <c r="H34" s="48">
        <f t="shared" si="1"/>
        <v>0</v>
      </c>
      <c r="I34" s="50"/>
      <c r="J34" s="50"/>
      <c r="K34" s="48">
        <f t="shared" si="2"/>
        <v>0</v>
      </c>
      <c r="L34" s="50"/>
      <c r="M34" s="50"/>
      <c r="N34" s="48">
        <f t="shared" si="3"/>
        <v>0</v>
      </c>
      <c r="O34" s="50"/>
      <c r="P34" s="50"/>
      <c r="Q34" s="48">
        <f t="shared" si="15"/>
        <v>0</v>
      </c>
      <c r="R34" s="48">
        <f t="shared" si="4"/>
        <v>0</v>
      </c>
      <c r="S34" s="50"/>
      <c r="T34" s="50"/>
      <c r="U34" s="48">
        <f t="shared" si="5"/>
        <v>0</v>
      </c>
      <c r="V34" s="50"/>
      <c r="W34" s="50"/>
      <c r="X34" s="48">
        <f t="shared" si="6"/>
        <v>0</v>
      </c>
      <c r="Y34" s="50"/>
      <c r="Z34" s="50"/>
      <c r="AA34" s="48">
        <f t="shared" si="7"/>
        <v>75.4167</v>
      </c>
      <c r="AB34" s="48">
        <f t="shared" si="8"/>
        <v>60.4167</v>
      </c>
      <c r="AC34" s="50">
        <v>0.4167</v>
      </c>
      <c r="AD34" s="50">
        <v>60</v>
      </c>
      <c r="AE34" s="48">
        <f t="shared" si="16"/>
        <v>15</v>
      </c>
      <c r="AF34" s="50"/>
      <c r="AG34" s="50">
        <v>15</v>
      </c>
      <c r="AH34" s="48">
        <f t="shared" si="10"/>
        <v>0</v>
      </c>
      <c r="AI34" s="50"/>
      <c r="AJ34" s="50"/>
      <c r="AK34" s="48">
        <f t="shared" si="11"/>
        <v>0</v>
      </c>
      <c r="AL34" s="50"/>
      <c r="AM34" s="50"/>
      <c r="AN34" s="53"/>
    </row>
    <row r="35" ht="22.9" customHeight="1" spans="2:40">
      <c r="B35" s="47">
        <v>303</v>
      </c>
      <c r="C35" s="49" t="s">
        <v>22</v>
      </c>
      <c r="D35" s="35"/>
      <c r="E35" s="35" t="s">
        <v>203</v>
      </c>
      <c r="F35" s="48">
        <f t="shared" si="12"/>
        <v>0.364</v>
      </c>
      <c r="G35" s="48">
        <f t="shared" si="13"/>
        <v>0.188</v>
      </c>
      <c r="H35" s="48">
        <f t="shared" si="1"/>
        <v>0.188</v>
      </c>
      <c r="I35" s="48">
        <f>SUM(I36:I36,I37:I37)</f>
        <v>0.188</v>
      </c>
      <c r="J35" s="48">
        <f>SUM(J36:J36,J37:J37)</f>
        <v>0</v>
      </c>
      <c r="K35" s="48">
        <f t="shared" si="2"/>
        <v>0</v>
      </c>
      <c r="L35" s="48">
        <f>SUM(L36:L36,L37:L37)</f>
        <v>0</v>
      </c>
      <c r="M35" s="48">
        <f>SUM(M36:M36,M37:M37)</f>
        <v>0</v>
      </c>
      <c r="N35" s="48">
        <f t="shared" si="3"/>
        <v>0</v>
      </c>
      <c r="O35" s="48">
        <f>SUM(O36:O36,O37:O37)</f>
        <v>0</v>
      </c>
      <c r="P35" s="48">
        <f>SUM(P36:P36,P37:P37)</f>
        <v>0</v>
      </c>
      <c r="Q35" s="48">
        <f t="shared" si="15"/>
        <v>0</v>
      </c>
      <c r="R35" s="48">
        <f t="shared" si="4"/>
        <v>0</v>
      </c>
      <c r="S35" s="48">
        <f>SUM(S36:S36,S37:S37)</f>
        <v>0</v>
      </c>
      <c r="T35" s="48">
        <f>SUM(T36:T36,T37:T37)</f>
        <v>0</v>
      </c>
      <c r="U35" s="48">
        <f t="shared" si="5"/>
        <v>0</v>
      </c>
      <c r="V35" s="48">
        <f>SUM(V36:V36,V37:V37)</f>
        <v>0</v>
      </c>
      <c r="W35" s="48">
        <f>SUM(W36:W36,W37:W37)</f>
        <v>0</v>
      </c>
      <c r="X35" s="48">
        <f t="shared" si="6"/>
        <v>0</v>
      </c>
      <c r="Y35" s="48">
        <f>SUM(Y36:Y36,Y37:Y37)</f>
        <v>0</v>
      </c>
      <c r="Z35" s="48">
        <f>SUM(Z36:Z36,Z37:Z37)</f>
        <v>0</v>
      </c>
      <c r="AA35" s="48">
        <f t="shared" si="7"/>
        <v>0.176</v>
      </c>
      <c r="AB35" s="48">
        <f t="shared" si="8"/>
        <v>0.176</v>
      </c>
      <c r="AC35" s="48">
        <f>SUM(AC36:AC36,AC37:AC37)</f>
        <v>0.176</v>
      </c>
      <c r="AD35" s="48">
        <f>SUM(AD36:AD36,AD37:AD37)</f>
        <v>0</v>
      </c>
      <c r="AE35" s="48">
        <f t="shared" si="16"/>
        <v>0</v>
      </c>
      <c r="AF35" s="48">
        <f>SUM(AF36:AF36,AF37:AF37)</f>
        <v>0</v>
      </c>
      <c r="AG35" s="48">
        <f>SUM(AG36:AG36,AG37:AG37)</f>
        <v>0</v>
      </c>
      <c r="AH35" s="48">
        <f t="shared" si="10"/>
        <v>0</v>
      </c>
      <c r="AI35" s="48">
        <f>SUM(AI36:AI36,AI37:AI37)</f>
        <v>0</v>
      </c>
      <c r="AJ35" s="48">
        <f>SUM(AJ36:AJ36,AJ37:AJ37)</f>
        <v>0</v>
      </c>
      <c r="AK35" s="48">
        <f t="shared" si="11"/>
        <v>0</v>
      </c>
      <c r="AL35" s="48">
        <f>SUM(AL36:AL36,AL37:AL37)</f>
        <v>0</v>
      </c>
      <c r="AM35" s="48">
        <f>SUM(AM36:AM36,AM37:AM37)</f>
        <v>0</v>
      </c>
      <c r="AN35" s="53"/>
    </row>
    <row r="36" ht="22.9" customHeight="1" spans="1:40">
      <c r="A36" s="6"/>
      <c r="B36" s="47">
        <v>303</v>
      </c>
      <c r="C36" s="49" t="s">
        <v>107</v>
      </c>
      <c r="D36" s="35">
        <v>139001</v>
      </c>
      <c r="E36" s="35" t="s">
        <v>204</v>
      </c>
      <c r="F36" s="48">
        <f t="shared" si="12"/>
        <v>0.352</v>
      </c>
      <c r="G36" s="48">
        <f t="shared" si="13"/>
        <v>0.176</v>
      </c>
      <c r="H36" s="48">
        <f t="shared" si="1"/>
        <v>0.176</v>
      </c>
      <c r="I36" s="67">
        <v>0.176</v>
      </c>
      <c r="J36" s="67"/>
      <c r="K36" s="48">
        <f t="shared" si="2"/>
        <v>0</v>
      </c>
      <c r="L36" s="67"/>
      <c r="M36" s="67"/>
      <c r="N36" s="48">
        <f t="shared" si="3"/>
        <v>0</v>
      </c>
      <c r="O36" s="67"/>
      <c r="P36" s="67"/>
      <c r="Q36" s="48">
        <f t="shared" si="15"/>
        <v>0</v>
      </c>
      <c r="R36" s="48">
        <f t="shared" si="4"/>
        <v>0</v>
      </c>
      <c r="S36" s="67"/>
      <c r="T36" s="67"/>
      <c r="U36" s="48">
        <f t="shared" si="5"/>
        <v>0</v>
      </c>
      <c r="V36" s="67"/>
      <c r="W36" s="67"/>
      <c r="X36" s="48">
        <f t="shared" si="6"/>
        <v>0</v>
      </c>
      <c r="Y36" s="67"/>
      <c r="Z36" s="67"/>
      <c r="AA36" s="48">
        <f t="shared" si="7"/>
        <v>0.176</v>
      </c>
      <c r="AB36" s="48">
        <f t="shared" si="8"/>
        <v>0.176</v>
      </c>
      <c r="AC36" s="67">
        <v>0.176</v>
      </c>
      <c r="AD36" s="67"/>
      <c r="AE36" s="48">
        <f t="shared" si="16"/>
        <v>0</v>
      </c>
      <c r="AF36" s="67"/>
      <c r="AG36" s="67"/>
      <c r="AH36" s="48">
        <f t="shared" si="10"/>
        <v>0</v>
      </c>
      <c r="AI36" s="67"/>
      <c r="AJ36" s="67"/>
      <c r="AK36" s="48">
        <f t="shared" si="11"/>
        <v>0</v>
      </c>
      <c r="AL36" s="67"/>
      <c r="AM36" s="67"/>
      <c r="AN36" s="53"/>
    </row>
    <row r="37" ht="22.9" customHeight="1" spans="2:40">
      <c r="B37" s="47">
        <v>303</v>
      </c>
      <c r="C37" s="49" t="s">
        <v>205</v>
      </c>
      <c r="D37" s="35">
        <v>139001</v>
      </c>
      <c r="E37" s="35" t="s">
        <v>206</v>
      </c>
      <c r="F37" s="48">
        <f t="shared" si="12"/>
        <v>0.012</v>
      </c>
      <c r="G37" s="48">
        <f t="shared" si="13"/>
        <v>0.012</v>
      </c>
      <c r="H37" s="48">
        <f t="shared" si="1"/>
        <v>0.012</v>
      </c>
      <c r="I37" s="50">
        <v>0.012</v>
      </c>
      <c r="J37" s="50"/>
      <c r="K37" s="48">
        <f t="shared" si="2"/>
        <v>0</v>
      </c>
      <c r="L37" s="50"/>
      <c r="M37" s="50"/>
      <c r="N37" s="48">
        <f t="shared" si="3"/>
        <v>0</v>
      </c>
      <c r="O37" s="50"/>
      <c r="P37" s="50"/>
      <c r="Q37" s="48">
        <f t="shared" si="15"/>
        <v>0</v>
      </c>
      <c r="R37" s="48">
        <f t="shared" si="4"/>
        <v>0</v>
      </c>
      <c r="S37" s="50"/>
      <c r="T37" s="50"/>
      <c r="U37" s="48">
        <f t="shared" si="5"/>
        <v>0</v>
      </c>
      <c r="V37" s="50"/>
      <c r="W37" s="50"/>
      <c r="X37" s="48">
        <f t="shared" si="6"/>
        <v>0</v>
      </c>
      <c r="Y37" s="50"/>
      <c r="Z37" s="50"/>
      <c r="AA37" s="48">
        <f t="shared" si="7"/>
        <v>0</v>
      </c>
      <c r="AB37" s="48">
        <f t="shared" si="8"/>
        <v>0</v>
      </c>
      <c r="AC37" s="50"/>
      <c r="AD37" s="50"/>
      <c r="AE37" s="48">
        <f t="shared" si="16"/>
        <v>0</v>
      </c>
      <c r="AF37" s="50"/>
      <c r="AG37" s="50"/>
      <c r="AH37" s="48">
        <f t="shared" si="10"/>
        <v>0</v>
      </c>
      <c r="AI37" s="50"/>
      <c r="AJ37" s="50"/>
      <c r="AK37" s="48">
        <f t="shared" si="11"/>
        <v>0</v>
      </c>
      <c r="AL37" s="50"/>
      <c r="AM37" s="50"/>
      <c r="AN37" s="53"/>
    </row>
    <row r="38" ht="9.75" customHeight="1" spans="1:40">
      <c r="A38" s="19"/>
      <c r="B38" s="19"/>
      <c r="C38" s="65"/>
      <c r="D38" s="52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48"/>
      <c r="AL38" s="19"/>
      <c r="AM38" s="19"/>
      <c r="AN38" s="54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9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207</v>
      </c>
      <c r="H1" s="21"/>
      <c r="I1" s="21"/>
      <c r="J1" s="24"/>
    </row>
    <row r="2" ht="22.9" customHeight="1" spans="1:10">
      <c r="A2" s="1"/>
      <c r="B2" s="3" t="s">
        <v>208</v>
      </c>
      <c r="C2" s="3"/>
      <c r="D2" s="3"/>
      <c r="E2" s="3"/>
      <c r="F2" s="3"/>
      <c r="G2" s="3"/>
      <c r="H2" s="3"/>
      <c r="I2" s="3"/>
      <c r="J2" s="24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55"/>
      <c r="I3" s="42" t="s">
        <v>5</v>
      </c>
      <c r="J3" s="24"/>
    </row>
    <row r="4" ht="24.4" customHeight="1" spans="1:10">
      <c r="A4" s="44"/>
      <c r="B4" s="7" t="s">
        <v>8</v>
      </c>
      <c r="C4" s="7"/>
      <c r="D4" s="7"/>
      <c r="E4" s="7"/>
      <c r="F4" s="7"/>
      <c r="G4" s="7" t="s">
        <v>58</v>
      </c>
      <c r="H4" s="30" t="s">
        <v>155</v>
      </c>
      <c r="I4" s="30" t="s">
        <v>157</v>
      </c>
      <c r="J4" s="53"/>
    </row>
    <row r="5" ht="24.4" customHeight="1" spans="1:10">
      <c r="A5" s="44"/>
      <c r="B5" s="7" t="s">
        <v>88</v>
      </c>
      <c r="C5" s="7"/>
      <c r="D5" s="7"/>
      <c r="E5" s="7" t="s">
        <v>69</v>
      </c>
      <c r="F5" s="7" t="s">
        <v>70</v>
      </c>
      <c r="G5" s="7"/>
      <c r="H5" s="30"/>
      <c r="I5" s="30"/>
      <c r="J5" s="53"/>
    </row>
    <row r="6" ht="24.4" customHeight="1" spans="1:10">
      <c r="A6" s="8"/>
      <c r="B6" s="7" t="s">
        <v>89</v>
      </c>
      <c r="C6" s="7" t="s">
        <v>90</v>
      </c>
      <c r="D6" s="7" t="s">
        <v>91</v>
      </c>
      <c r="E6" s="7"/>
      <c r="F6" s="7"/>
      <c r="G6" s="7"/>
      <c r="H6" s="30"/>
      <c r="I6" s="30"/>
      <c r="J6" s="25"/>
    </row>
    <row r="7" ht="22.9" customHeight="1" spans="1:10">
      <c r="A7" s="9"/>
      <c r="B7" s="10"/>
      <c r="C7" s="10"/>
      <c r="D7" s="10"/>
      <c r="E7" s="10"/>
      <c r="F7" s="10" t="s">
        <v>71</v>
      </c>
      <c r="G7" s="31">
        <f t="shared" ref="G7:I8" si="0">G8</f>
        <v>216.945714</v>
      </c>
      <c r="H7" s="31">
        <f t="shared" si="0"/>
        <v>148.384781</v>
      </c>
      <c r="I7" s="31">
        <f t="shared" si="0"/>
        <v>68.560933</v>
      </c>
      <c r="J7" s="26"/>
    </row>
    <row r="8" ht="22.9" customHeight="1" spans="1:10">
      <c r="A8" s="8"/>
      <c r="B8" s="13"/>
      <c r="C8" s="13"/>
      <c r="D8" s="13"/>
      <c r="E8" s="35">
        <v>139</v>
      </c>
      <c r="F8" s="35" t="s">
        <v>72</v>
      </c>
      <c r="G8" s="16">
        <f t="shared" si="0"/>
        <v>216.945714</v>
      </c>
      <c r="H8" s="16">
        <f t="shared" si="0"/>
        <v>148.384781</v>
      </c>
      <c r="I8" s="16">
        <f t="shared" si="0"/>
        <v>68.560933</v>
      </c>
      <c r="J8" s="24"/>
    </row>
    <row r="9" ht="22.9" customHeight="1" spans="1:10">
      <c r="A9" s="8"/>
      <c r="B9" s="13"/>
      <c r="C9" s="13"/>
      <c r="D9" s="13"/>
      <c r="E9" s="35">
        <v>139001</v>
      </c>
      <c r="F9" s="35" t="s">
        <v>72</v>
      </c>
      <c r="G9" s="16">
        <f>SUM(G10:G17)</f>
        <v>216.945714</v>
      </c>
      <c r="H9" s="16">
        <f>SUM(H10:H17)</f>
        <v>148.384781</v>
      </c>
      <c r="I9" s="16">
        <f>SUM(I10:I17)</f>
        <v>68.560933</v>
      </c>
      <c r="J9" s="24"/>
    </row>
    <row r="10" ht="22.9" customHeight="1" spans="1:10">
      <c r="A10" s="8"/>
      <c r="B10" s="56">
        <v>207</v>
      </c>
      <c r="C10" s="57" t="s">
        <v>92</v>
      </c>
      <c r="D10" s="56" t="s">
        <v>93</v>
      </c>
      <c r="E10" s="56">
        <v>139001</v>
      </c>
      <c r="F10" s="58" t="s">
        <v>94</v>
      </c>
      <c r="G10" s="16">
        <f>H10+I10</f>
        <v>112.469162</v>
      </c>
      <c r="H10" s="18">
        <v>105.276213</v>
      </c>
      <c r="I10" s="18">
        <v>7.192949</v>
      </c>
      <c r="J10" s="25"/>
    </row>
    <row r="11" ht="22.9" customHeight="1" spans="1:10">
      <c r="A11" s="8"/>
      <c r="B11" s="56">
        <v>207</v>
      </c>
      <c r="C11" s="57" t="s">
        <v>209</v>
      </c>
      <c r="D11" s="56" t="s">
        <v>95</v>
      </c>
      <c r="E11" s="56">
        <v>139001</v>
      </c>
      <c r="F11" s="58" t="s">
        <v>96</v>
      </c>
      <c r="G11" s="16">
        <f t="shared" ref="G11:G17" si="1">H11+I11</f>
        <v>2.5</v>
      </c>
      <c r="H11" s="18">
        <v>2.5</v>
      </c>
      <c r="I11" s="18"/>
      <c r="J11" s="25"/>
    </row>
    <row r="12" ht="22.9" customHeight="1" spans="1:10">
      <c r="A12" s="8"/>
      <c r="B12" s="56">
        <v>207</v>
      </c>
      <c r="C12" s="57" t="s">
        <v>92</v>
      </c>
      <c r="D12" s="57" t="s">
        <v>97</v>
      </c>
      <c r="E12" s="56">
        <v>139001</v>
      </c>
      <c r="F12" s="58" t="s">
        <v>98</v>
      </c>
      <c r="G12" s="16">
        <f t="shared" si="1"/>
        <v>10</v>
      </c>
      <c r="H12" s="18">
        <v>10</v>
      </c>
      <c r="I12" s="18"/>
      <c r="J12" s="25"/>
    </row>
    <row r="13" ht="22.9" customHeight="1" spans="1:10">
      <c r="A13" s="8"/>
      <c r="B13" s="56">
        <v>207</v>
      </c>
      <c r="C13" s="57" t="s">
        <v>92</v>
      </c>
      <c r="D13" s="57" t="s">
        <v>99</v>
      </c>
      <c r="E13" s="56">
        <v>139001</v>
      </c>
      <c r="F13" s="58" t="s">
        <v>100</v>
      </c>
      <c r="G13" s="16">
        <f t="shared" si="1"/>
        <v>60.2116</v>
      </c>
      <c r="H13" s="18"/>
      <c r="I13" s="18">
        <v>60.2116</v>
      </c>
      <c r="J13" s="25"/>
    </row>
    <row r="14" ht="22.9" customHeight="1" spans="1:10">
      <c r="A14" s="8"/>
      <c r="B14" s="56" t="s">
        <v>101</v>
      </c>
      <c r="C14" s="56" t="s">
        <v>102</v>
      </c>
      <c r="D14" s="56" t="s">
        <v>102</v>
      </c>
      <c r="E14" s="56">
        <v>139001</v>
      </c>
      <c r="F14" s="58" t="s">
        <v>103</v>
      </c>
      <c r="G14" s="16">
        <f t="shared" si="1"/>
        <v>14.285735</v>
      </c>
      <c r="H14" s="50">
        <v>13.603808</v>
      </c>
      <c r="I14" s="18">
        <v>0.681927</v>
      </c>
      <c r="J14" s="25"/>
    </row>
    <row r="15" ht="22.9" customHeight="1" spans="1:10">
      <c r="A15" s="8"/>
      <c r="B15" s="59" t="s">
        <v>104</v>
      </c>
      <c r="C15" s="59" t="s">
        <v>105</v>
      </c>
      <c r="D15" s="59" t="s">
        <v>93</v>
      </c>
      <c r="E15" s="59">
        <v>139001</v>
      </c>
      <c r="F15" s="60" t="s">
        <v>106</v>
      </c>
      <c r="G15" s="16">
        <f t="shared" si="1"/>
        <v>6.801904</v>
      </c>
      <c r="H15" s="50">
        <v>6.801904</v>
      </c>
      <c r="I15" s="18"/>
      <c r="J15" s="25"/>
    </row>
    <row r="16" ht="22.9" customHeight="1" spans="1:10">
      <c r="A16" s="8"/>
      <c r="B16" s="59">
        <v>210</v>
      </c>
      <c r="C16" s="59">
        <v>11</v>
      </c>
      <c r="D16" s="61" t="s">
        <v>107</v>
      </c>
      <c r="E16" s="59">
        <v>139001</v>
      </c>
      <c r="F16" s="60" t="s">
        <v>108</v>
      </c>
      <c r="G16" s="16">
        <f t="shared" si="1"/>
        <v>0.474457</v>
      </c>
      <c r="H16" s="18"/>
      <c r="I16" s="18">
        <v>0.474457</v>
      </c>
      <c r="J16" s="25"/>
    </row>
    <row r="17" ht="22.9" customHeight="1" spans="1:10">
      <c r="A17" s="8"/>
      <c r="B17" s="59" t="s">
        <v>109</v>
      </c>
      <c r="C17" s="59" t="s">
        <v>95</v>
      </c>
      <c r="D17" s="59" t="s">
        <v>93</v>
      </c>
      <c r="E17" s="59">
        <v>139001</v>
      </c>
      <c r="F17" s="60" t="s">
        <v>110</v>
      </c>
      <c r="G17" s="16">
        <f t="shared" si="1"/>
        <v>10.202856</v>
      </c>
      <c r="H17" s="50">
        <v>10.202856</v>
      </c>
      <c r="I17" s="18"/>
      <c r="J17" s="25"/>
    </row>
    <row r="18" ht="9.75" customHeight="1" spans="1:10">
      <c r="A18" s="19"/>
      <c r="B18" s="20"/>
      <c r="C18" s="20"/>
      <c r="D18" s="20"/>
      <c r="E18" s="20"/>
      <c r="F18" s="19"/>
      <c r="G18" s="19"/>
      <c r="H18" s="19"/>
      <c r="I18" s="19"/>
      <c r="J18" s="6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H29" sqref="H29:H30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41" t="s">
        <v>210</v>
      </c>
      <c r="I1" s="53"/>
    </row>
    <row r="2" ht="22.9" customHeight="1" spans="1:9">
      <c r="A2" s="1"/>
      <c r="B2" s="3" t="s">
        <v>211</v>
      </c>
      <c r="C2" s="3"/>
      <c r="D2" s="3"/>
      <c r="E2" s="3"/>
      <c r="F2" s="3"/>
      <c r="G2" s="3"/>
      <c r="H2" s="3"/>
      <c r="I2" s="53"/>
    </row>
    <row r="3" ht="19.5" customHeight="1" spans="1:9">
      <c r="A3" s="4"/>
      <c r="B3" s="5" t="s">
        <v>4</v>
      </c>
      <c r="C3" s="5"/>
      <c r="D3" s="5"/>
      <c r="E3" s="5"/>
      <c r="G3" s="4"/>
      <c r="H3" s="42" t="s">
        <v>5</v>
      </c>
      <c r="I3" s="53"/>
    </row>
    <row r="4" ht="24.4" customHeight="1" spans="1:9">
      <c r="A4" s="6"/>
      <c r="B4" s="43" t="s">
        <v>8</v>
      </c>
      <c r="C4" s="43"/>
      <c r="D4" s="43"/>
      <c r="E4" s="43"/>
      <c r="F4" s="43" t="s">
        <v>84</v>
      </c>
      <c r="G4" s="43"/>
      <c r="H4" s="43"/>
      <c r="I4" s="53"/>
    </row>
    <row r="5" ht="24.4" customHeight="1" spans="1:9">
      <c r="A5" s="6"/>
      <c r="B5" s="43" t="s">
        <v>88</v>
      </c>
      <c r="C5" s="43"/>
      <c r="D5" s="43" t="s">
        <v>69</v>
      </c>
      <c r="E5" s="43" t="s">
        <v>70</v>
      </c>
      <c r="F5" s="43" t="s">
        <v>58</v>
      </c>
      <c r="G5" s="43" t="s">
        <v>212</v>
      </c>
      <c r="H5" s="43" t="s">
        <v>213</v>
      </c>
      <c r="I5" s="53"/>
    </row>
    <row r="6" ht="24.4" customHeight="1" spans="1:9">
      <c r="A6" s="44"/>
      <c r="B6" s="43" t="s">
        <v>89</v>
      </c>
      <c r="C6" s="43" t="s">
        <v>90</v>
      </c>
      <c r="D6" s="43"/>
      <c r="E6" s="43"/>
      <c r="F6" s="43"/>
      <c r="G6" s="43"/>
      <c r="H6" s="43"/>
      <c r="I6" s="53"/>
    </row>
    <row r="7" ht="22.9" customHeight="1" spans="1:9">
      <c r="A7" s="6"/>
      <c r="B7" s="45"/>
      <c r="C7" s="45"/>
      <c r="D7" s="45"/>
      <c r="E7" s="10" t="s">
        <v>71</v>
      </c>
      <c r="F7" s="46">
        <f t="shared" ref="F7:H8" si="0">F8</f>
        <v>144.445714</v>
      </c>
      <c r="G7" s="46">
        <f t="shared" si="0"/>
        <v>125.396614</v>
      </c>
      <c r="H7" s="46">
        <f t="shared" si="0"/>
        <v>19.0491</v>
      </c>
      <c r="I7" s="53"/>
    </row>
    <row r="8" ht="22.9" customHeight="1" spans="1:9">
      <c r="A8" s="6"/>
      <c r="B8" s="47" t="s">
        <v>22</v>
      </c>
      <c r="C8" s="47" t="s">
        <v>22</v>
      </c>
      <c r="D8" s="35">
        <v>139</v>
      </c>
      <c r="E8" s="35" t="s">
        <v>72</v>
      </c>
      <c r="F8" s="48">
        <f t="shared" si="0"/>
        <v>144.445714</v>
      </c>
      <c r="G8" s="48">
        <f t="shared" si="0"/>
        <v>125.396614</v>
      </c>
      <c r="H8" s="48">
        <f t="shared" si="0"/>
        <v>19.0491</v>
      </c>
      <c r="I8" s="50"/>
    </row>
    <row r="9" ht="22.9" customHeight="1" spans="1:9">
      <c r="A9" s="6"/>
      <c r="B9" s="47" t="s">
        <v>22</v>
      </c>
      <c r="C9" s="47" t="s">
        <v>22</v>
      </c>
      <c r="D9" s="35">
        <v>139001</v>
      </c>
      <c r="E9" s="35" t="s">
        <v>72</v>
      </c>
      <c r="F9" s="48">
        <f>F10+F22+F34</f>
        <v>144.445714</v>
      </c>
      <c r="G9" s="48">
        <f>G10+G22+G34</f>
        <v>125.396614</v>
      </c>
      <c r="H9" s="48">
        <f>H10+H22+H34</f>
        <v>19.0491</v>
      </c>
      <c r="I9" s="53"/>
    </row>
    <row r="10" ht="22.9" customHeight="1" spans="1:9">
      <c r="A10" s="6"/>
      <c r="B10" s="35" t="s">
        <v>214</v>
      </c>
      <c r="C10" s="47" t="s">
        <v>22</v>
      </c>
      <c r="D10" s="35"/>
      <c r="E10" s="35" t="s">
        <v>215</v>
      </c>
      <c r="F10" s="48">
        <f>G10+H10</f>
        <v>123.502186</v>
      </c>
      <c r="G10" s="48">
        <f>SUM(G11:G13,G15:G18,G21)</f>
        <v>123.502186</v>
      </c>
      <c r="H10" s="48">
        <f>SUM(H11:H13,H15:H18,H21)</f>
        <v>0</v>
      </c>
      <c r="I10" s="53"/>
    </row>
    <row r="11" ht="22.9" customHeight="1" spans="1:9">
      <c r="A11" s="6"/>
      <c r="B11" s="47">
        <v>301</v>
      </c>
      <c r="C11" s="49" t="s">
        <v>164</v>
      </c>
      <c r="D11" s="35">
        <v>139001</v>
      </c>
      <c r="E11" s="35" t="s">
        <v>165</v>
      </c>
      <c r="F11" s="48">
        <f t="shared" ref="F11:F36" si="1">G11+H11</f>
        <v>50.353082</v>
      </c>
      <c r="G11" s="50">
        <v>50.353082</v>
      </c>
      <c r="H11" s="50"/>
      <c r="I11" s="53"/>
    </row>
    <row r="12" ht="22.9" customHeight="1" spans="2:9">
      <c r="B12" s="47">
        <v>301</v>
      </c>
      <c r="C12" s="49" t="s">
        <v>107</v>
      </c>
      <c r="D12" s="35">
        <v>139001</v>
      </c>
      <c r="E12" s="35" t="s">
        <v>166</v>
      </c>
      <c r="F12" s="48">
        <f t="shared" si="1"/>
        <v>20.6436</v>
      </c>
      <c r="G12" s="50">
        <v>20.6436</v>
      </c>
      <c r="H12" s="50"/>
      <c r="I12" s="53"/>
    </row>
    <row r="13" ht="22.9" customHeight="1" spans="2:9">
      <c r="B13" s="47">
        <v>301</v>
      </c>
      <c r="C13" s="49" t="s">
        <v>92</v>
      </c>
      <c r="D13" s="35">
        <v>139001</v>
      </c>
      <c r="E13" s="35" t="s">
        <v>167</v>
      </c>
      <c r="F13" s="48">
        <f t="shared" si="1"/>
        <v>4.7006</v>
      </c>
      <c r="G13" s="48">
        <f>G14</f>
        <v>4.7006</v>
      </c>
      <c r="H13" s="48">
        <f>H14</f>
        <v>0</v>
      </c>
      <c r="I13" s="53"/>
    </row>
    <row r="14" ht="22.9" customHeight="1" spans="1:9">
      <c r="A14" s="6"/>
      <c r="B14" s="47" t="s">
        <v>168</v>
      </c>
      <c r="C14" s="49" t="s">
        <v>169</v>
      </c>
      <c r="D14" s="35">
        <v>139001</v>
      </c>
      <c r="E14" s="35" t="s">
        <v>170</v>
      </c>
      <c r="F14" s="48">
        <f t="shared" si="1"/>
        <v>4.7006</v>
      </c>
      <c r="G14" s="50">
        <v>4.7006</v>
      </c>
      <c r="H14" s="50"/>
      <c r="I14" s="53"/>
    </row>
    <row r="15" ht="22.9" customHeight="1" spans="2:9">
      <c r="B15" s="47">
        <v>301</v>
      </c>
      <c r="C15" s="49" t="s">
        <v>97</v>
      </c>
      <c r="D15" s="35">
        <v>139001</v>
      </c>
      <c r="E15" s="35" t="s">
        <v>171</v>
      </c>
      <c r="F15" s="48">
        <f t="shared" si="1"/>
        <v>15.024</v>
      </c>
      <c r="G15" s="50">
        <v>15.024</v>
      </c>
      <c r="H15" s="50"/>
      <c r="I15" s="53"/>
    </row>
    <row r="16" ht="22.9" customHeight="1" spans="2:9">
      <c r="B16" s="47">
        <v>301</v>
      </c>
      <c r="C16" s="49" t="s">
        <v>172</v>
      </c>
      <c r="D16" s="35">
        <v>139001</v>
      </c>
      <c r="E16" s="35" t="s">
        <v>173</v>
      </c>
      <c r="F16" s="48">
        <f t="shared" si="1"/>
        <v>14.285735</v>
      </c>
      <c r="G16" s="50">
        <v>14.285735</v>
      </c>
      <c r="H16" s="50"/>
      <c r="I16" s="53"/>
    </row>
    <row r="17" ht="22.9" customHeight="1" spans="2:9">
      <c r="B17" s="47">
        <v>301</v>
      </c>
      <c r="C17" s="49" t="s">
        <v>174</v>
      </c>
      <c r="D17" s="35">
        <v>139001</v>
      </c>
      <c r="E17" s="35" t="s">
        <v>175</v>
      </c>
      <c r="F17" s="48">
        <f t="shared" si="1"/>
        <v>7.276361</v>
      </c>
      <c r="G17" s="50">
        <v>7.276361</v>
      </c>
      <c r="H17" s="50"/>
      <c r="I17" s="53"/>
    </row>
    <row r="18" ht="22.9" customHeight="1" spans="2:9">
      <c r="B18" s="47">
        <v>301</v>
      </c>
      <c r="C18" s="49" t="s">
        <v>176</v>
      </c>
      <c r="D18" s="35">
        <v>139001</v>
      </c>
      <c r="E18" s="35" t="s">
        <v>177</v>
      </c>
      <c r="F18" s="48">
        <f t="shared" si="1"/>
        <v>1.015952</v>
      </c>
      <c r="G18" s="48">
        <f>SUM(G19:G20)</f>
        <v>1.015952</v>
      </c>
      <c r="H18" s="48">
        <f>SUM(H19:H20)</f>
        <v>0</v>
      </c>
      <c r="I18" s="53"/>
    </row>
    <row r="19" ht="22.9" customHeight="1" spans="1:9">
      <c r="A19" s="6"/>
      <c r="B19" s="47">
        <v>301</v>
      </c>
      <c r="C19" s="49" t="s">
        <v>176</v>
      </c>
      <c r="D19" s="35">
        <v>139001</v>
      </c>
      <c r="E19" s="35" t="s">
        <v>178</v>
      </c>
      <c r="F19" s="48">
        <f t="shared" si="1"/>
        <v>0.590833</v>
      </c>
      <c r="G19" s="50">
        <v>0.590833</v>
      </c>
      <c r="H19" s="50"/>
      <c r="I19" s="53"/>
    </row>
    <row r="20" ht="22.9" customHeight="1" spans="1:9">
      <c r="A20" s="6"/>
      <c r="B20" s="47">
        <v>301</v>
      </c>
      <c r="C20" s="49" t="s">
        <v>176</v>
      </c>
      <c r="D20" s="35">
        <v>139001</v>
      </c>
      <c r="E20" s="35" t="s">
        <v>179</v>
      </c>
      <c r="F20" s="48">
        <f t="shared" si="1"/>
        <v>0.425119</v>
      </c>
      <c r="G20" s="50">
        <v>0.425119</v>
      </c>
      <c r="H20" s="50"/>
      <c r="I20" s="53"/>
    </row>
    <row r="21" ht="22.9" customHeight="1" spans="2:9">
      <c r="B21" s="47">
        <v>301</v>
      </c>
      <c r="C21" s="49" t="s">
        <v>180</v>
      </c>
      <c r="D21" s="35">
        <v>139001</v>
      </c>
      <c r="E21" s="35" t="s">
        <v>181</v>
      </c>
      <c r="F21" s="48">
        <f t="shared" si="1"/>
        <v>10.202856</v>
      </c>
      <c r="G21" s="50">
        <v>10.202856</v>
      </c>
      <c r="H21" s="50"/>
      <c r="I21" s="53"/>
    </row>
    <row r="22" ht="22.9" customHeight="1" spans="2:9">
      <c r="B22" s="47">
        <v>302</v>
      </c>
      <c r="C22" s="47" t="s">
        <v>22</v>
      </c>
      <c r="D22" s="35"/>
      <c r="E22" s="35" t="s">
        <v>216</v>
      </c>
      <c r="F22" s="48">
        <f t="shared" si="1"/>
        <v>20.579528</v>
      </c>
      <c r="G22" s="48">
        <f>SUM(G23:G31)</f>
        <v>1.530428</v>
      </c>
      <c r="H22" s="48">
        <f>H23+H24+H25+H26+H27+H28+H29+H30+H31+H33</f>
        <v>19.0491</v>
      </c>
      <c r="I22" s="53"/>
    </row>
    <row r="23" ht="22.9" customHeight="1" spans="1:9">
      <c r="A23" s="6"/>
      <c r="B23" s="47" t="s">
        <v>217</v>
      </c>
      <c r="C23" s="47" t="s">
        <v>218</v>
      </c>
      <c r="D23" s="35">
        <v>139001</v>
      </c>
      <c r="E23" s="35" t="s">
        <v>219</v>
      </c>
      <c r="F23" s="48">
        <f t="shared" si="1"/>
        <v>4</v>
      </c>
      <c r="G23" s="50"/>
      <c r="H23" s="50">
        <v>4</v>
      </c>
      <c r="I23" s="53"/>
    </row>
    <row r="24" ht="22.9" customHeight="1" spans="2:9">
      <c r="B24" s="47" t="s">
        <v>217</v>
      </c>
      <c r="C24" s="47" t="s">
        <v>220</v>
      </c>
      <c r="D24" s="35">
        <v>139001</v>
      </c>
      <c r="E24" s="35" t="s">
        <v>221</v>
      </c>
      <c r="F24" s="48">
        <f t="shared" si="1"/>
        <v>0.1</v>
      </c>
      <c r="G24" s="50"/>
      <c r="H24" s="50">
        <v>0.1</v>
      </c>
      <c r="I24" s="53"/>
    </row>
    <row r="25" ht="22.9" customHeight="1" spans="2:9">
      <c r="B25" s="47" t="s">
        <v>217</v>
      </c>
      <c r="C25" s="47" t="s">
        <v>222</v>
      </c>
      <c r="D25" s="35">
        <v>139001</v>
      </c>
      <c r="E25" s="35" t="s">
        <v>223</v>
      </c>
      <c r="F25" s="48">
        <f t="shared" si="1"/>
        <v>0.1</v>
      </c>
      <c r="G25" s="50"/>
      <c r="H25" s="50">
        <v>0.1</v>
      </c>
      <c r="I25" s="53"/>
    </row>
    <row r="26" ht="22.9" customHeight="1" spans="2:9">
      <c r="B26" s="47" t="s">
        <v>217</v>
      </c>
      <c r="C26" s="47" t="s">
        <v>224</v>
      </c>
      <c r="D26" s="35">
        <v>139001</v>
      </c>
      <c r="E26" s="35" t="s">
        <v>225</v>
      </c>
      <c r="F26" s="48">
        <f t="shared" si="1"/>
        <v>0.1</v>
      </c>
      <c r="G26" s="50"/>
      <c r="H26" s="50">
        <v>0.1</v>
      </c>
      <c r="I26" s="53"/>
    </row>
    <row r="27" ht="22.9" customHeight="1" spans="2:9">
      <c r="B27" s="47" t="s">
        <v>217</v>
      </c>
      <c r="C27" s="47" t="s">
        <v>226</v>
      </c>
      <c r="D27" s="35">
        <v>139001</v>
      </c>
      <c r="E27" s="35" t="s">
        <v>227</v>
      </c>
      <c r="F27" s="48">
        <f t="shared" si="1"/>
        <v>5.77</v>
      </c>
      <c r="G27" s="50"/>
      <c r="H27" s="50">
        <v>5.77</v>
      </c>
      <c r="I27" s="53"/>
    </row>
    <row r="28" ht="22.9" customHeight="1" spans="2:9">
      <c r="B28" s="47" t="s">
        <v>217</v>
      </c>
      <c r="C28" s="47" t="s">
        <v>228</v>
      </c>
      <c r="D28" s="35">
        <v>139001</v>
      </c>
      <c r="E28" s="35" t="s">
        <v>229</v>
      </c>
      <c r="F28" s="48">
        <f t="shared" si="1"/>
        <v>1.93</v>
      </c>
      <c r="G28" s="50"/>
      <c r="H28" s="50">
        <v>1.93</v>
      </c>
      <c r="I28" s="53"/>
    </row>
    <row r="29" ht="22.9" customHeight="1" spans="2:9">
      <c r="B29" s="47" t="s">
        <v>217</v>
      </c>
      <c r="C29" s="47" t="s">
        <v>230</v>
      </c>
      <c r="D29" s="35">
        <v>139001</v>
      </c>
      <c r="E29" s="35" t="s">
        <v>231</v>
      </c>
      <c r="F29" s="48">
        <f t="shared" si="1"/>
        <v>0.68019</v>
      </c>
      <c r="G29" s="50">
        <v>0.68019</v>
      </c>
      <c r="H29" s="50"/>
      <c r="I29" s="53"/>
    </row>
    <row r="30" ht="22.9" customHeight="1" spans="2:9">
      <c r="B30" s="47" t="s">
        <v>217</v>
      </c>
      <c r="C30" s="47" t="s">
        <v>232</v>
      </c>
      <c r="D30" s="35">
        <v>139001</v>
      </c>
      <c r="E30" s="35" t="s">
        <v>233</v>
      </c>
      <c r="F30" s="48">
        <f t="shared" si="1"/>
        <v>0.850238</v>
      </c>
      <c r="G30" s="50">
        <v>0.850238</v>
      </c>
      <c r="H30" s="50"/>
      <c r="I30" s="53"/>
    </row>
    <row r="31" ht="22.9" customHeight="1" spans="2:9">
      <c r="B31" s="47" t="s">
        <v>217</v>
      </c>
      <c r="C31" s="47" t="s">
        <v>234</v>
      </c>
      <c r="D31" s="35">
        <v>139001</v>
      </c>
      <c r="E31" s="35" t="s">
        <v>235</v>
      </c>
      <c r="F31" s="48">
        <f t="shared" si="1"/>
        <v>6.6324</v>
      </c>
      <c r="G31" s="48">
        <f>SUM(G32)</f>
        <v>0</v>
      </c>
      <c r="H31" s="48">
        <f>SUM(H32)</f>
        <v>6.6324</v>
      </c>
      <c r="I31" s="53"/>
    </row>
    <row r="32" ht="22.9" customHeight="1" spans="1:9">
      <c r="A32" s="6"/>
      <c r="B32" s="47" t="s">
        <v>217</v>
      </c>
      <c r="C32" s="47" t="s">
        <v>234</v>
      </c>
      <c r="D32" s="35">
        <v>139001</v>
      </c>
      <c r="E32" s="35" t="s">
        <v>236</v>
      </c>
      <c r="F32" s="48">
        <f t="shared" si="1"/>
        <v>6.6324</v>
      </c>
      <c r="G32" s="50"/>
      <c r="H32" s="50">
        <v>6.6324</v>
      </c>
      <c r="I32" s="53"/>
    </row>
    <row r="33" ht="22.9" customHeight="1" spans="1:9">
      <c r="A33" s="51"/>
      <c r="B33" s="47">
        <v>302</v>
      </c>
      <c r="C33" s="47">
        <v>99</v>
      </c>
      <c r="D33" s="35">
        <v>139001</v>
      </c>
      <c r="E33" s="35" t="s">
        <v>237</v>
      </c>
      <c r="F33" s="48">
        <f t="shared" si="1"/>
        <v>0.4167</v>
      </c>
      <c r="G33" s="50"/>
      <c r="H33" s="50">
        <v>0.4167</v>
      </c>
      <c r="I33" s="53"/>
    </row>
    <row r="34" ht="22.9" customHeight="1" spans="2:9">
      <c r="B34" s="47">
        <v>303</v>
      </c>
      <c r="C34" s="47" t="s">
        <v>22</v>
      </c>
      <c r="D34" s="35"/>
      <c r="E34" s="35" t="s">
        <v>238</v>
      </c>
      <c r="F34" s="48">
        <f t="shared" si="1"/>
        <v>0.364</v>
      </c>
      <c r="G34" s="48">
        <f>SUM(G35:G35,G36)</f>
        <v>0.364</v>
      </c>
      <c r="H34" s="48">
        <f>SUM(H35:H35,H36)</f>
        <v>0</v>
      </c>
      <c r="I34" s="53"/>
    </row>
    <row r="35" ht="22.9" customHeight="1" spans="1:9">
      <c r="A35" s="6"/>
      <c r="B35" s="47" t="s">
        <v>239</v>
      </c>
      <c r="C35" s="49" t="s">
        <v>95</v>
      </c>
      <c r="D35" s="35">
        <v>139001</v>
      </c>
      <c r="E35" s="35" t="s">
        <v>240</v>
      </c>
      <c r="F35" s="48">
        <f t="shared" si="1"/>
        <v>0.352</v>
      </c>
      <c r="G35" s="50">
        <v>0.352</v>
      </c>
      <c r="H35" s="50"/>
      <c r="I35" s="53"/>
    </row>
    <row r="36" ht="22.9" customHeight="1" spans="2:9">
      <c r="B36" s="47" t="s">
        <v>239</v>
      </c>
      <c r="C36" s="47" t="s">
        <v>241</v>
      </c>
      <c r="D36" s="35">
        <v>139001</v>
      </c>
      <c r="E36" s="35" t="s">
        <v>242</v>
      </c>
      <c r="F36" s="48">
        <f t="shared" si="1"/>
        <v>0.012</v>
      </c>
      <c r="G36" s="50">
        <v>0.012</v>
      </c>
      <c r="H36" s="50"/>
      <c r="I36" s="53"/>
    </row>
    <row r="37" ht="9.75" customHeight="1" spans="1:9">
      <c r="A37" s="19"/>
      <c r="B37" s="19"/>
      <c r="C37" s="19"/>
      <c r="D37" s="52"/>
      <c r="E37" s="19"/>
      <c r="F37" s="19"/>
      <c r="G37" s="19"/>
      <c r="H37" s="19"/>
      <c r="I37" s="54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rintOptions horizontalCentered="1"/>
  <pageMargins left="0.748031496062992" right="0.748031496062992" top="0.275590551181102" bottom="0.275590551181102" header="0" footer="0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pane ySplit="5" topLeftCell="A6" activePane="bottomLeft" state="frozen"/>
      <selection/>
      <selection pane="bottomLeft" activeCell="G41" sqref="G41"/>
    </sheetView>
  </sheetViews>
  <sheetFormatPr defaultColWidth="9" defaultRowHeight="13.5" outlineLevelCol="7"/>
  <cols>
    <col min="1" max="1" width="1.5" customWidth="1"/>
    <col min="2" max="2" width="6.125" customWidth="1"/>
    <col min="3" max="4" width="6.125" style="36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243</v>
      </c>
      <c r="H1" s="6"/>
    </row>
    <row r="2" ht="22.9" customHeight="1" spans="1:8">
      <c r="A2" s="1"/>
      <c r="B2" s="3" t="s">
        <v>244</v>
      </c>
      <c r="C2" s="3"/>
      <c r="D2" s="3"/>
      <c r="E2" s="3"/>
      <c r="F2" s="3"/>
      <c r="G2" s="3"/>
      <c r="H2" s="6" t="s">
        <v>2</v>
      </c>
    </row>
    <row r="3" ht="19.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88</v>
      </c>
      <c r="C4" s="7"/>
      <c r="D4" s="7"/>
      <c r="E4" s="7" t="s">
        <v>69</v>
      </c>
      <c r="F4" s="7" t="s">
        <v>70</v>
      </c>
      <c r="G4" s="7" t="s">
        <v>245</v>
      </c>
      <c r="H4" s="24"/>
    </row>
    <row r="5" ht="24.4" customHeight="1" spans="1:8">
      <c r="A5" s="8"/>
      <c r="B5" s="7" t="s">
        <v>89</v>
      </c>
      <c r="C5" s="37" t="s">
        <v>90</v>
      </c>
      <c r="D5" s="37" t="s">
        <v>91</v>
      </c>
      <c r="E5" s="7"/>
      <c r="F5" s="7"/>
      <c r="G5" s="7"/>
      <c r="H5" s="25"/>
    </row>
    <row r="6" ht="22.9" customHeight="1" spans="1:8">
      <c r="A6" s="9"/>
      <c r="B6" s="10"/>
      <c r="C6" s="38"/>
      <c r="D6" s="38"/>
      <c r="E6" s="10"/>
      <c r="F6" s="10" t="s">
        <v>71</v>
      </c>
      <c r="G6" s="31">
        <f>G7</f>
        <v>72.5</v>
      </c>
      <c r="H6" s="26"/>
    </row>
    <row r="7" ht="22.9" customHeight="1" spans="1:8">
      <c r="A7" s="8"/>
      <c r="B7" s="13"/>
      <c r="C7" s="39"/>
      <c r="D7" s="39"/>
      <c r="E7" s="35">
        <v>139</v>
      </c>
      <c r="F7" s="35" t="s">
        <v>72</v>
      </c>
      <c r="G7" s="16">
        <f>G8</f>
        <v>72.5</v>
      </c>
      <c r="H7" s="24"/>
    </row>
    <row r="8" ht="22.9" customHeight="1" spans="1:8">
      <c r="A8" s="8"/>
      <c r="B8" s="13"/>
      <c r="C8" s="39"/>
      <c r="D8" s="39"/>
      <c r="E8" s="35">
        <v>139001</v>
      </c>
      <c r="F8" s="35" t="s">
        <v>72</v>
      </c>
      <c r="G8" s="16">
        <f>G9+G11+G13+G18</f>
        <v>72.5</v>
      </c>
      <c r="H8" s="24"/>
    </row>
    <row r="9" ht="22.9" customHeight="1" spans="1:8">
      <c r="A9" s="8"/>
      <c r="B9" s="13">
        <v>207</v>
      </c>
      <c r="C9" s="39" t="s">
        <v>209</v>
      </c>
      <c r="D9" s="39" t="s">
        <v>95</v>
      </c>
      <c r="E9" s="35">
        <v>139001</v>
      </c>
      <c r="F9" s="13" t="s">
        <v>96</v>
      </c>
      <c r="G9" s="16">
        <f>G10</f>
        <v>2.5</v>
      </c>
      <c r="H9" s="25"/>
    </row>
    <row r="10" ht="22.9" customHeight="1" spans="1:8">
      <c r="A10" s="8"/>
      <c r="B10" s="13"/>
      <c r="C10" s="39"/>
      <c r="D10" s="39"/>
      <c r="E10" s="35">
        <v>139001</v>
      </c>
      <c r="F10" s="13" t="s">
        <v>246</v>
      </c>
      <c r="G10" s="18">
        <v>2.5</v>
      </c>
      <c r="H10" s="25"/>
    </row>
    <row r="11" ht="22.9" customHeight="1" spans="2:8">
      <c r="B11" s="13">
        <v>207</v>
      </c>
      <c r="C11" s="39" t="s">
        <v>209</v>
      </c>
      <c r="D11" s="39" t="s">
        <v>247</v>
      </c>
      <c r="E11" s="35">
        <v>139001</v>
      </c>
      <c r="F11" s="13" t="s">
        <v>248</v>
      </c>
      <c r="G11" s="16">
        <f>G12</f>
        <v>10</v>
      </c>
      <c r="H11" s="25"/>
    </row>
    <row r="12" ht="22.9" customHeight="1" spans="1:8">
      <c r="A12" s="8"/>
      <c r="B12" s="13"/>
      <c r="C12" s="39"/>
      <c r="D12" s="39"/>
      <c r="E12" s="35">
        <v>139001</v>
      </c>
      <c r="F12" s="13" t="s">
        <v>249</v>
      </c>
      <c r="G12" s="18">
        <v>10</v>
      </c>
      <c r="H12" s="25"/>
    </row>
    <row r="13" ht="22.9" customHeight="1" spans="2:8">
      <c r="B13" s="13">
        <v>207</v>
      </c>
      <c r="C13" s="39" t="s">
        <v>209</v>
      </c>
      <c r="D13" s="39" t="s">
        <v>99</v>
      </c>
      <c r="E13" s="35">
        <v>139001</v>
      </c>
      <c r="F13" s="13" t="s">
        <v>250</v>
      </c>
      <c r="G13" s="16">
        <f>SUM(G14:G17)</f>
        <v>60</v>
      </c>
      <c r="H13" s="25"/>
    </row>
    <row r="14" ht="27" customHeight="1" spans="1:8">
      <c r="A14" s="8"/>
      <c r="B14" s="13"/>
      <c r="C14" s="39"/>
      <c r="D14" s="39"/>
      <c r="E14" s="35">
        <v>139001</v>
      </c>
      <c r="F14" s="40" t="s">
        <v>251</v>
      </c>
      <c r="G14" s="18">
        <v>60</v>
      </c>
      <c r="H14" s="25"/>
    </row>
    <row r="15" ht="22.9" customHeight="1" spans="1:8">
      <c r="A15" s="8"/>
      <c r="B15" s="13"/>
      <c r="C15" s="39"/>
      <c r="D15" s="39"/>
      <c r="E15" s="35"/>
      <c r="F15" s="13"/>
      <c r="G15" s="18"/>
      <c r="H15" s="25"/>
    </row>
    <row r="16" ht="22.9" customHeight="1" spans="1:8">
      <c r="A16" s="8"/>
      <c r="B16" s="13"/>
      <c r="C16" s="39"/>
      <c r="D16" s="39"/>
      <c r="E16" s="35"/>
      <c r="F16" s="13"/>
      <c r="G16" s="18"/>
      <c r="H16" s="25"/>
    </row>
    <row r="17" ht="22.9" customHeight="1" spans="1:8">
      <c r="A17" s="8"/>
      <c r="B17" s="13"/>
      <c r="C17" s="39"/>
      <c r="D17" s="39"/>
      <c r="E17" s="35"/>
      <c r="F17" s="13"/>
      <c r="G17" s="18"/>
      <c r="H17" s="25"/>
    </row>
    <row r="18" ht="22.9" customHeight="1" spans="2:8">
      <c r="B18" s="13"/>
      <c r="C18" s="39"/>
      <c r="D18" s="39"/>
      <c r="E18" s="35"/>
      <c r="F18" s="13"/>
      <c r="G18" s="16"/>
      <c r="H18" s="25"/>
    </row>
    <row r="19" ht="22.9" customHeight="1" spans="1:8">
      <c r="A19" s="8"/>
      <c r="B19" s="13"/>
      <c r="C19" s="39"/>
      <c r="D19" s="39"/>
      <c r="E19" s="35"/>
      <c r="F19" s="13"/>
      <c r="G19" s="18"/>
      <c r="H19" s="25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TUF GAMING</cp:lastModifiedBy>
  <dcterms:created xsi:type="dcterms:W3CDTF">2022-03-09T08:14:00Z</dcterms:created>
  <cp:lastPrinted>2022-03-15T08:24:00Z</cp:lastPrinted>
  <dcterms:modified xsi:type="dcterms:W3CDTF">2023-09-04T12:13:43Z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2052-11.1.0.14036</vt:lpwstr>
  </property>
</Properties>
</file>