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松龙村三组" sheetId="3" r:id="rId1"/>
    <sheet name="松龙村四组" sheetId="4" r:id="rId2"/>
    <sheet name="新农村一组" sheetId="10" r:id="rId3"/>
    <sheet name="新农村二组" sheetId="5" r:id="rId4"/>
    <sheet name="新农村四组" sheetId="8" r:id="rId5"/>
    <sheet name="新农村五组" sheetId="9" r:id="rId6"/>
    <sheet name="新农村九组" sheetId="6" r:id="rId7"/>
    <sheet name="新农村十组" sheetId="7" r:id="rId8"/>
    <sheet name="燕午村一社" sheetId="12" r:id="rId9"/>
    <sheet name="燕午村二社" sheetId="11" r:id="rId10"/>
    <sheet name="龙潭村三组" sheetId="13" r:id="rId11"/>
    <sheet name="龙潭村四组" sheetId="14" r:id="rId12"/>
    <sheet name="龙潭村五组" sheetId="15" r:id="rId13"/>
    <sheet name="龙潭村六组" sheetId="16" r:id="rId14"/>
    <sheet name="木瓜村三组" sheetId="17" r:id="rId15"/>
    <sheet name="云峰村四组" sheetId="18" r:id="rId16"/>
    <sheet name="云峰村五组" sheetId="26" r:id="rId17"/>
    <sheet name="云峰村六组" sheetId="27" r:id="rId18"/>
    <sheet name="自生村三组" sheetId="21" r:id="rId19"/>
    <sheet name="自生村四组" sheetId="22" r:id="rId20"/>
    <sheet name="自生村五组" sheetId="23" r:id="rId21"/>
    <sheet name="自生村六组" sheetId="24" r:id="rId22"/>
    <sheet name="自生村九组" sheetId="25" r:id="rId23"/>
    <sheet name="Sheet1" sheetId="28" r:id="rId24"/>
  </sheets>
  <calcPr calcId="144525"/>
</workbook>
</file>

<file path=xl/sharedStrings.xml><?xml version="1.0" encoding="utf-8"?>
<sst xmlns="http://schemas.openxmlformats.org/spreadsheetml/2006/main" count="1075" uniqueCount="480">
  <si>
    <t>G5京昆高速公路汉中至广元段(四川境)扩容工程项目（旺苍段）征收土地分户复核补偿表（松龙村三组）</t>
  </si>
  <si>
    <t>序号</t>
  </si>
  <si>
    <t>姓名</t>
  </si>
  <si>
    <t>农用地</t>
  </si>
  <si>
    <t>建设用地</t>
  </si>
  <si>
    <t>总面积</t>
  </si>
  <si>
    <t>总费用</t>
  </si>
  <si>
    <t>耕地</t>
  </si>
  <si>
    <t>林地</t>
  </si>
  <si>
    <t>其他农用地</t>
  </si>
  <si>
    <t>面积</t>
  </si>
  <si>
    <t>土补</t>
  </si>
  <si>
    <t>安补</t>
  </si>
  <si>
    <t>青苗</t>
  </si>
  <si>
    <t>集体</t>
  </si>
  <si>
    <t>蒲建国</t>
  </si>
  <si>
    <t>蒲平国</t>
  </si>
  <si>
    <t>蒲新国</t>
  </si>
  <si>
    <t>严映江</t>
  </si>
  <si>
    <t>严正保</t>
  </si>
  <si>
    <t>张兵</t>
  </si>
  <si>
    <t>张国聪</t>
  </si>
  <si>
    <t>张国林</t>
  </si>
  <si>
    <t>张国仁</t>
  </si>
  <si>
    <t>张国贤</t>
  </si>
  <si>
    <t>张万成    张国林争议</t>
  </si>
  <si>
    <t>张万洪</t>
  </si>
  <si>
    <t>张万俊</t>
  </si>
  <si>
    <t>张万明</t>
  </si>
  <si>
    <t>张万孝</t>
  </si>
  <si>
    <t>张万兴</t>
  </si>
  <si>
    <t>张伟</t>
  </si>
  <si>
    <t>张秀英</t>
  </si>
  <si>
    <t>张彦服</t>
  </si>
  <si>
    <t>张彦国</t>
  </si>
  <si>
    <t>张彦洪</t>
  </si>
  <si>
    <t>张彦洪    张彦国    张彦周</t>
  </si>
  <si>
    <t>张彦均</t>
  </si>
  <si>
    <t>张彦禄</t>
  </si>
  <si>
    <t>张彦平</t>
  </si>
  <si>
    <t>张彦荣</t>
  </si>
  <si>
    <t>张彦远</t>
  </si>
  <si>
    <t>张忠海</t>
  </si>
  <si>
    <t>张忠均</t>
  </si>
  <si>
    <t>张忠均、张忠海</t>
  </si>
  <si>
    <t>赵秀兰</t>
  </si>
  <si>
    <t>合计</t>
  </si>
  <si>
    <t>G5京昆高速公路汉中至广元段(四川境)扩容工程项目（旺苍段）征收土地分户复核补偿表（松龙村四组）</t>
  </si>
  <si>
    <t>凡德明</t>
  </si>
  <si>
    <t>凡德荣</t>
  </si>
  <si>
    <t>凡德荣争议</t>
  </si>
  <si>
    <t>凡冬</t>
  </si>
  <si>
    <t>凡明木</t>
  </si>
  <si>
    <t>杨显聪</t>
  </si>
  <si>
    <t>杨正奎</t>
  </si>
  <si>
    <t>G5京昆高速公路汉中至广元段(四川境)扩容工程项目（旺苍段）征收土地分户复核补偿表（新农村四组）</t>
  </si>
  <si>
    <t>贺仕银</t>
  </si>
  <si>
    <t>胡才昌</t>
  </si>
  <si>
    <t>胡付昌</t>
  </si>
  <si>
    <t>胡贵昌</t>
  </si>
  <si>
    <t>胡家才</t>
  </si>
  <si>
    <t>胡家旭</t>
  </si>
  <si>
    <t>胡金昌</t>
  </si>
  <si>
    <t>胡满昌</t>
  </si>
  <si>
    <t>胡明昌</t>
  </si>
  <si>
    <t>胡培昌</t>
  </si>
  <si>
    <t>胡清昌</t>
  </si>
  <si>
    <t>胡全昌</t>
  </si>
  <si>
    <t>胡荣昌</t>
  </si>
  <si>
    <t>胡银昌</t>
  </si>
  <si>
    <t>胡友昌</t>
  </si>
  <si>
    <t>庙宇</t>
  </si>
  <si>
    <t>杨德付</t>
  </si>
  <si>
    <t>杨光州</t>
  </si>
  <si>
    <t>杨显才</t>
  </si>
  <si>
    <t>杨显科</t>
  </si>
  <si>
    <t>G5京昆高速公路汉中至广元段(四川境)扩容工程项目（旺苍段）征收土地分户复核补偿表（新农村二组）</t>
  </si>
  <si>
    <t>未利用地</t>
  </si>
  <si>
    <t>邓金全</t>
  </si>
  <si>
    <t>邓天贵</t>
  </si>
  <si>
    <t>龚爱国</t>
  </si>
  <si>
    <t>国有</t>
  </si>
  <si>
    <t>乔木林地（大）</t>
  </si>
  <si>
    <t>贺红</t>
  </si>
  <si>
    <t>贺志清</t>
  </si>
  <si>
    <t>胡军</t>
  </si>
  <si>
    <t>胡军（小）</t>
  </si>
  <si>
    <t>胡容昌</t>
  </si>
  <si>
    <t>胡廷锐</t>
  </si>
  <si>
    <t>胡兴开</t>
  </si>
  <si>
    <t>黄德安</t>
  </si>
  <si>
    <t>黄德安    黄剑</t>
  </si>
  <si>
    <t>黄德金</t>
  </si>
  <si>
    <t>黄剑</t>
  </si>
  <si>
    <t>黄清英</t>
  </si>
  <si>
    <t>黄天发</t>
  </si>
  <si>
    <t>刘朝美</t>
  </si>
  <si>
    <t>刘海朝</t>
  </si>
  <si>
    <t>刘清平</t>
  </si>
  <si>
    <t>彭道聪</t>
  </si>
  <si>
    <t>彭道贵</t>
  </si>
  <si>
    <t>彭连香</t>
  </si>
  <si>
    <t>冉开礼    冉开义</t>
  </si>
  <si>
    <t>冉少清</t>
  </si>
  <si>
    <t>唐显义</t>
  </si>
  <si>
    <t>王步方</t>
  </si>
  <si>
    <t>王芳</t>
  </si>
  <si>
    <t>王平</t>
  </si>
  <si>
    <t>杨光清</t>
  </si>
  <si>
    <t>张志才</t>
  </si>
  <si>
    <t>张志才    张志桂</t>
  </si>
  <si>
    <t>张志桂</t>
  </si>
  <si>
    <t>蔡玉梅</t>
  </si>
  <si>
    <t>胡德昌</t>
  </si>
  <si>
    <t>胡美昌</t>
  </si>
  <si>
    <t>胡赵处</t>
  </si>
  <si>
    <t>康林英</t>
  </si>
  <si>
    <t>康清英</t>
  </si>
  <si>
    <t>康荣昌</t>
  </si>
  <si>
    <t>康伍昌</t>
  </si>
  <si>
    <t>康永富</t>
  </si>
  <si>
    <t>李付元</t>
  </si>
  <si>
    <t>李玉生</t>
  </si>
  <si>
    <t>刘刚德</t>
  </si>
  <si>
    <t>卢德荣</t>
  </si>
  <si>
    <t>卢华荣</t>
  </si>
  <si>
    <t>卢文高</t>
  </si>
  <si>
    <t>卢祥荣</t>
  </si>
  <si>
    <t>罗志高</t>
  </si>
  <si>
    <t>罗志坤</t>
  </si>
  <si>
    <t>冉才兵</t>
  </si>
  <si>
    <t>冉际勇</t>
  </si>
  <si>
    <t>冉开成</t>
  </si>
  <si>
    <t>冉太兵</t>
  </si>
  <si>
    <t>冉太刚</t>
  </si>
  <si>
    <t>冉太全</t>
  </si>
  <si>
    <t>王部吉</t>
  </si>
  <si>
    <t>王部坤</t>
  </si>
  <si>
    <t>向新义</t>
  </si>
  <si>
    <t>徐正乾</t>
  </si>
  <si>
    <t>张华先</t>
  </si>
  <si>
    <t>张万年</t>
  </si>
  <si>
    <t>赵培福</t>
  </si>
  <si>
    <t>赵培先</t>
  </si>
  <si>
    <t>赵芊芊</t>
  </si>
  <si>
    <t>G5京昆高速公路汉中至广元段(四川境)扩容工程项目（旺苍段）征收土地分户复核补偿表（新农村五组）</t>
  </si>
  <si>
    <t>陈益全</t>
  </si>
  <si>
    <t>邓大贵</t>
  </si>
  <si>
    <t>邓金国</t>
  </si>
  <si>
    <t>邓明春</t>
  </si>
  <si>
    <t>邓明喜</t>
  </si>
  <si>
    <t>贺仕开</t>
  </si>
  <si>
    <t>蒋开福</t>
  </si>
  <si>
    <t>蒋开华</t>
  </si>
  <si>
    <t>李刚</t>
  </si>
  <si>
    <t>李贵元</t>
  </si>
  <si>
    <t>李桂元</t>
  </si>
  <si>
    <t>李美英</t>
  </si>
  <si>
    <t>李映元</t>
  </si>
  <si>
    <t>李玉秀</t>
  </si>
  <si>
    <t>刘德清</t>
  </si>
  <si>
    <t>刘德银</t>
  </si>
  <si>
    <t>卢刚</t>
  </si>
  <si>
    <t>罗付林</t>
  </si>
  <si>
    <t>罗全林</t>
  </si>
  <si>
    <t>罗志军</t>
  </si>
  <si>
    <t>谭益秀</t>
  </si>
  <si>
    <t>王步昌</t>
  </si>
  <si>
    <t>王步芳</t>
  </si>
  <si>
    <t>王步先</t>
  </si>
  <si>
    <t>王步鲜</t>
  </si>
  <si>
    <t>王步友</t>
  </si>
  <si>
    <t>王彩德</t>
  </si>
  <si>
    <t>王付德</t>
  </si>
  <si>
    <t>王富德</t>
  </si>
  <si>
    <t>王桂德</t>
  </si>
  <si>
    <t>王敬德</t>
  </si>
  <si>
    <t>文丙义</t>
  </si>
  <si>
    <t>文勇</t>
  </si>
  <si>
    <t>杨银安</t>
  </si>
  <si>
    <t>杨银贵</t>
  </si>
  <si>
    <t>杨银华</t>
  </si>
  <si>
    <t>杨银全</t>
  </si>
  <si>
    <t>周银全</t>
  </si>
  <si>
    <t>朱永全</t>
  </si>
  <si>
    <t>G5京昆高速公路汉中至广元段(四川境)扩容工程项目（旺苍段）征收土地分户复核补偿表（新农村九组）</t>
  </si>
  <si>
    <t>凡清方</t>
  </si>
  <si>
    <t>何银宗</t>
  </si>
  <si>
    <t>黄德寿</t>
  </si>
  <si>
    <t>孔献荣</t>
  </si>
  <si>
    <t>李芝先</t>
  </si>
  <si>
    <t>刘朝勇</t>
  </si>
  <si>
    <t>刘德映</t>
  </si>
  <si>
    <t>合 计</t>
  </si>
  <si>
    <t>G5京昆高速公路汉中至广元段(四川境)扩容工程项目（旺苍段）征收土地分户复核补偿表（新农村十组）</t>
  </si>
  <si>
    <t>蔡文聪</t>
  </si>
  <si>
    <t>蔡文军</t>
  </si>
  <si>
    <t>蔡文俊</t>
  </si>
  <si>
    <t>蔡文清</t>
  </si>
  <si>
    <t>陈正坤</t>
  </si>
  <si>
    <t>黄德财</t>
  </si>
  <si>
    <t>刘朝信</t>
  </si>
  <si>
    <t>冉开义</t>
  </si>
  <si>
    <t>唐大义</t>
  </si>
  <si>
    <t>唐显聪</t>
  </si>
  <si>
    <t>唐显明</t>
  </si>
  <si>
    <t>唐显清</t>
  </si>
  <si>
    <t>唐显玉</t>
  </si>
  <si>
    <t>杨德寿</t>
  </si>
  <si>
    <t>G5京昆高速公路汉中至广元段(四川境)扩容工程项目（旺苍段）征收土地分户复核补偿表（燕午村一组）</t>
  </si>
  <si>
    <t>贺金</t>
  </si>
  <si>
    <t>贺银</t>
  </si>
  <si>
    <t>贺志义</t>
  </si>
  <si>
    <t>G5京昆高速公路汉中至广元段(四川境)扩容工程项目（旺苍段）征收土地分户复核补偿表（燕午村二组）</t>
  </si>
  <si>
    <t>董连英</t>
  </si>
  <si>
    <t>龚丽</t>
  </si>
  <si>
    <t>贺平</t>
  </si>
  <si>
    <t>贺青平</t>
  </si>
  <si>
    <t>贺三财</t>
  </si>
  <si>
    <t>贺三寿</t>
  </si>
  <si>
    <t>贺志波</t>
  </si>
  <si>
    <t>贺志成</t>
  </si>
  <si>
    <t>贺志福</t>
  </si>
  <si>
    <t>贺志金</t>
  </si>
  <si>
    <t>贺志美</t>
  </si>
  <si>
    <t>贺志能</t>
  </si>
  <si>
    <t>贺志勇</t>
  </si>
  <si>
    <t>陶永成</t>
  </si>
  <si>
    <t>杨春升</t>
  </si>
  <si>
    <t>杨春孝</t>
  </si>
  <si>
    <t>杨光</t>
  </si>
  <si>
    <t>杨光宝</t>
  </si>
  <si>
    <t>杨光兵</t>
  </si>
  <si>
    <t>杨光兵    杨光坤争议</t>
  </si>
  <si>
    <t>杨光成</t>
  </si>
  <si>
    <t>杨光方</t>
  </si>
  <si>
    <t>杨光福</t>
  </si>
  <si>
    <t>杨光国</t>
  </si>
  <si>
    <t>杨光洪</t>
  </si>
  <si>
    <t>杨光举</t>
  </si>
  <si>
    <t>杨光军</t>
  </si>
  <si>
    <t>杨光凯</t>
  </si>
  <si>
    <t>杨光科</t>
  </si>
  <si>
    <t>杨光坤</t>
  </si>
  <si>
    <t>杨光亮</t>
  </si>
  <si>
    <t>杨光禄</t>
  </si>
  <si>
    <t>杨光敏</t>
  </si>
  <si>
    <t>杨光明</t>
  </si>
  <si>
    <t>杨光深</t>
  </si>
  <si>
    <t>杨光喜</t>
  </si>
  <si>
    <t>杨光孝</t>
  </si>
  <si>
    <t>杨光旭</t>
  </si>
  <si>
    <t>杨光妖</t>
  </si>
  <si>
    <t>杨光义</t>
  </si>
  <si>
    <t>杨光泽</t>
  </si>
  <si>
    <t>杨军</t>
  </si>
  <si>
    <t>杨林安</t>
  </si>
  <si>
    <t>杨显华</t>
  </si>
  <si>
    <t>杨小平</t>
  </si>
  <si>
    <t>杨欣</t>
  </si>
  <si>
    <t>杨秀兰</t>
  </si>
  <si>
    <t>杨勇</t>
  </si>
  <si>
    <t>G5京昆高速公路汉中至广元段(四川境)扩容工程项目（旺苍段）征收土地分户复核补偿表（龙潭村三组）</t>
  </si>
  <si>
    <t>村集体</t>
  </si>
  <si>
    <t>三组集体</t>
  </si>
  <si>
    <t>向成全</t>
  </si>
  <si>
    <t>向映坤</t>
  </si>
  <si>
    <t>吴代清</t>
  </si>
  <si>
    <t>吴仕明</t>
  </si>
  <si>
    <t>吴代金</t>
  </si>
  <si>
    <t>吴代凯</t>
  </si>
  <si>
    <t>杨洪太</t>
  </si>
  <si>
    <t>吴代润</t>
  </si>
  <si>
    <t>吴平</t>
  </si>
  <si>
    <t>姚菊华</t>
  </si>
  <si>
    <t>朱安勇</t>
  </si>
  <si>
    <t>朱安锐</t>
  </si>
  <si>
    <t>朱由鲜</t>
  </si>
  <si>
    <t>吴光富</t>
  </si>
  <si>
    <t>吴代勇</t>
  </si>
  <si>
    <t>康本鲜</t>
  </si>
  <si>
    <t>吴仕军</t>
  </si>
  <si>
    <t>赵培东</t>
  </si>
  <si>
    <t>赵培刚</t>
  </si>
  <si>
    <t>朱安勇  姚菊华</t>
  </si>
  <si>
    <t>吴凯</t>
  </si>
  <si>
    <t>吴松</t>
  </si>
  <si>
    <t>吴勇</t>
  </si>
  <si>
    <t>周正秀</t>
  </si>
  <si>
    <t>空白</t>
  </si>
  <si>
    <t>总计</t>
  </si>
  <si>
    <t>G5京昆高速公路汉中至广元段(四川境)扩容工程项目（旺苍段）征收土地分户复核补偿表（龙潭村四组）</t>
  </si>
  <si>
    <t>刘继云</t>
  </si>
  <si>
    <t>张映华</t>
  </si>
  <si>
    <t>赵国昌</t>
  </si>
  <si>
    <t>康思富</t>
  </si>
  <si>
    <t>姚胜坤</t>
  </si>
  <si>
    <t>姚胜奇</t>
  </si>
  <si>
    <t>杨廷</t>
  </si>
  <si>
    <t>G5京昆高速公路汉中至广元段(四川境)扩容工程项目（旺苍段）征收土地分户复核补偿表（龙潭村五组）</t>
  </si>
  <si>
    <t>张达明</t>
  </si>
  <si>
    <t>向宗秀</t>
  </si>
  <si>
    <t>赵培玉</t>
  </si>
  <si>
    <t>赵凯</t>
  </si>
  <si>
    <t>向自秀</t>
  </si>
  <si>
    <t>赵修海</t>
  </si>
  <si>
    <t>赵培清</t>
  </si>
  <si>
    <t>G5京昆高速公路汉中至广元段(四川境)扩容工程项目（旺苍段）征收土地分户复核补偿表（龙潭村六组）</t>
  </si>
  <si>
    <t>赵修顺</t>
  </si>
  <si>
    <t>周乾海</t>
  </si>
  <si>
    <t>赵培锦</t>
  </si>
  <si>
    <t>周乾勇</t>
  </si>
  <si>
    <t>向明军</t>
  </si>
  <si>
    <t>毛映赵</t>
  </si>
  <si>
    <t>朱由太</t>
  </si>
  <si>
    <t>罗中华</t>
  </si>
  <si>
    <t>李德玉</t>
  </si>
  <si>
    <t>G5京昆高速公路汉中至广元段(四川境)扩容工程项目（旺苍段）征收土地分户补偿表（木瓜村三组）</t>
  </si>
  <si>
    <t>刘素珍</t>
  </si>
  <si>
    <t>周永堂</t>
  </si>
  <si>
    <t>李家祖坟</t>
  </si>
  <si>
    <t>李德仁</t>
  </si>
  <si>
    <t>李德菊</t>
  </si>
  <si>
    <t>李本君</t>
  </si>
  <si>
    <t>李本洪</t>
  </si>
  <si>
    <t>李本照</t>
  </si>
  <si>
    <t>李本财</t>
  </si>
  <si>
    <t>李本贵</t>
  </si>
  <si>
    <t>李本远</t>
  </si>
  <si>
    <t>李本金</t>
  </si>
  <si>
    <t>李益俊</t>
  </si>
  <si>
    <t>李益才</t>
  </si>
  <si>
    <t>李胜东</t>
  </si>
  <si>
    <t>李胜东、母玉芳共有</t>
  </si>
  <si>
    <t>母玉芳</t>
  </si>
  <si>
    <t>胡志方</t>
  </si>
  <si>
    <t>胡明玖</t>
  </si>
  <si>
    <t>胡民泽</t>
  </si>
  <si>
    <t>G5京昆高速公路汉中至广元段(四川境)扩容工程项目（旺苍段）征收土地分户复核补偿表（云峰村4组）</t>
  </si>
  <si>
    <t>喻永德</t>
  </si>
  <si>
    <t>喻永成</t>
  </si>
  <si>
    <t>陈一兴</t>
  </si>
  <si>
    <t>G5京昆高速公路汉中至广元段(四川境)扩容工程项目（旺苍段）征收土地分户复核补偿表（云峰村5组）</t>
  </si>
  <si>
    <t>地类争议地</t>
  </si>
  <si>
    <t>刘福兰</t>
  </si>
  <si>
    <t>刘菊英</t>
  </si>
  <si>
    <t>刘菊英、谭益发争议</t>
  </si>
  <si>
    <t>五组集体</t>
  </si>
  <si>
    <t>谭春华</t>
  </si>
  <si>
    <t>谭德鹏</t>
  </si>
  <si>
    <t>谭守春</t>
  </si>
  <si>
    <t>谭守冬</t>
  </si>
  <si>
    <t>谭守国</t>
  </si>
  <si>
    <t>谭守届</t>
  </si>
  <si>
    <t>谭守木</t>
  </si>
  <si>
    <t>谭守强</t>
  </si>
  <si>
    <t>谭守应</t>
  </si>
  <si>
    <t>谭守宗</t>
  </si>
  <si>
    <t>谭益发</t>
  </si>
  <si>
    <t>谭益红</t>
  </si>
  <si>
    <t>谭益友</t>
  </si>
  <si>
    <t>谭益友、刘福兰、向德坤</t>
  </si>
  <si>
    <t>谭益友、谭守强</t>
  </si>
  <si>
    <t>谭永超</t>
  </si>
  <si>
    <t>谭永军</t>
  </si>
  <si>
    <t>谭玉</t>
  </si>
  <si>
    <t>谭真</t>
  </si>
  <si>
    <t>谭紫益</t>
  </si>
  <si>
    <t>向得浩</t>
  </si>
  <si>
    <t>向德坤</t>
  </si>
  <si>
    <t>向德平</t>
  </si>
  <si>
    <t>向德太</t>
  </si>
  <si>
    <t>向德永</t>
  </si>
  <si>
    <t>向久连</t>
  </si>
  <si>
    <t>向仕国</t>
  </si>
  <si>
    <t>向仕剑</t>
  </si>
  <si>
    <t>向仕忠</t>
  </si>
  <si>
    <t>向英怀</t>
  </si>
  <si>
    <t>向英江</t>
  </si>
  <si>
    <t>向羽</t>
  </si>
  <si>
    <t>喻子英</t>
  </si>
  <si>
    <t>赵修菊</t>
  </si>
  <si>
    <t>G5京昆高速公路汉中至广元段(四川境)扩容工程项目（旺苍段）征收土地分户复核补偿表（云峰村6组）</t>
  </si>
  <si>
    <t>刘三碧</t>
  </si>
  <si>
    <t>六组集体</t>
  </si>
  <si>
    <t>向德兵</t>
  </si>
  <si>
    <t>向德超</t>
  </si>
  <si>
    <t>向德高</t>
  </si>
  <si>
    <t>向德红</t>
  </si>
  <si>
    <t>向德红、向德超、刘三碧、喻子礼</t>
  </si>
  <si>
    <t>向德红、向德超、刘三碧、喻子礼与向德卫争议</t>
  </si>
  <si>
    <t>向德生</t>
  </si>
  <si>
    <t>向德卫</t>
  </si>
  <si>
    <t>向德永、喻子礼、向德忠、向德超平分</t>
  </si>
  <si>
    <t>向德忠</t>
  </si>
  <si>
    <t>喻子礼</t>
  </si>
  <si>
    <t>G5京昆高速公路汉中至广元段(四川境)扩容工程项目（旺苍段）征收土地分户复核补偿表（自生村三组）</t>
  </si>
  <si>
    <t>园地</t>
  </si>
  <si>
    <t>曹凤连</t>
  </si>
  <si>
    <t>郭衡</t>
  </si>
  <si>
    <t>郭金富</t>
  </si>
  <si>
    <t>郭金华</t>
  </si>
  <si>
    <t>刘通福</t>
  </si>
  <si>
    <t>刘元弟</t>
  </si>
  <si>
    <t>刘元中</t>
  </si>
  <si>
    <t>罗顺余</t>
  </si>
  <si>
    <t>罗顺忠</t>
  </si>
  <si>
    <t>向东</t>
  </si>
  <si>
    <t>杨正群</t>
  </si>
  <si>
    <t>G5京昆高速公路汉中至广元段(四川境)扩容工程项目（旺苍段）征收土地分户复核补偿表（自生村四组）</t>
  </si>
  <si>
    <t>四组集体</t>
  </si>
  <si>
    <t>曹家贵</t>
  </si>
  <si>
    <t>曹家银</t>
  </si>
  <si>
    <t>侯金国</t>
  </si>
  <si>
    <t>侯天金</t>
  </si>
  <si>
    <t>侯天玉</t>
  </si>
  <si>
    <t>侯天礼</t>
  </si>
  <si>
    <t>侯玉国</t>
  </si>
  <si>
    <t>候天学</t>
  </si>
  <si>
    <t>候正贵</t>
  </si>
  <si>
    <t>罗元</t>
  </si>
  <si>
    <t>候天满</t>
  </si>
  <si>
    <t>G5京昆高速公路汉中至广元段(四川境)扩容工程项目（旺苍段）征收土地分户复核补偿表（自生村五组）</t>
  </si>
  <si>
    <t>曹顺荣</t>
  </si>
  <si>
    <t>龚远德</t>
  </si>
  <si>
    <t>辜满德</t>
  </si>
  <si>
    <t>侯华英</t>
  </si>
  <si>
    <t>侯满成</t>
  </si>
  <si>
    <t>侯双锋</t>
  </si>
  <si>
    <t>侯万成</t>
  </si>
  <si>
    <t>侯燕</t>
  </si>
  <si>
    <t>李德兵</t>
  </si>
  <si>
    <t>李德才</t>
  </si>
  <si>
    <t>李胜华</t>
  </si>
  <si>
    <t>李胜明</t>
  </si>
  <si>
    <t>孙国富</t>
  </si>
  <si>
    <t>孙国荣</t>
  </si>
  <si>
    <t>孙国赵</t>
  </si>
  <si>
    <t>孙永俊</t>
  </si>
  <si>
    <t>陶亮</t>
  </si>
  <si>
    <t>陶占国</t>
  </si>
  <si>
    <t>陶占军</t>
  </si>
  <si>
    <t>陶占礼</t>
  </si>
  <si>
    <t>向仕安</t>
  </si>
  <si>
    <t>向仕彦</t>
  </si>
  <si>
    <t>向宗洪</t>
  </si>
  <si>
    <t>肖富成</t>
  </si>
  <si>
    <t>肖贵成</t>
  </si>
  <si>
    <t>杨超</t>
  </si>
  <si>
    <t>杨超文</t>
  </si>
  <si>
    <t>杨超武</t>
  </si>
  <si>
    <t>杨刚</t>
  </si>
  <si>
    <t>杨立全</t>
  </si>
  <si>
    <t>杨立新</t>
  </si>
  <si>
    <t>杨平</t>
  </si>
  <si>
    <t>杨秀英</t>
  </si>
  <si>
    <t>张莉华</t>
  </si>
  <si>
    <t>赵培春</t>
  </si>
  <si>
    <t>赵培春（民主）</t>
  </si>
  <si>
    <t>赵培宪</t>
  </si>
  <si>
    <t>赵修斌</t>
  </si>
  <si>
    <t>赵修军</t>
  </si>
  <si>
    <t>赵修平</t>
  </si>
  <si>
    <t>G5京昆高速公路汉中至广元段(四川境)扩容工程项目（旺苍段）征收土地分户复核补偿表（自生村六组）</t>
  </si>
  <si>
    <t>陈德会</t>
  </si>
  <si>
    <t>陈建</t>
  </si>
  <si>
    <t>陈江</t>
  </si>
  <si>
    <t>陈通林</t>
  </si>
  <si>
    <t>黎光全</t>
  </si>
  <si>
    <t>母映亭</t>
  </si>
  <si>
    <t>唐德怀</t>
  </si>
  <si>
    <t>唐德会</t>
  </si>
  <si>
    <t>唐永成</t>
  </si>
  <si>
    <t>杨翠英</t>
  </si>
  <si>
    <t>陈永德</t>
  </si>
  <si>
    <t>G5京昆高速公路汉中至广元段(四川境)扩容工程项目（旺苍段）征收土地分户复核补偿表（自生村九组）</t>
  </si>
  <si>
    <t>蔡登海</t>
  </si>
  <si>
    <t>蔡克春</t>
  </si>
  <si>
    <t>蔡克军</t>
  </si>
  <si>
    <t>曹顺义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</si>
</sst>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5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仿宋"/>
      <charset val="134"/>
    </font>
    <font>
      <sz val="11"/>
      <color rgb="FF000000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name val="Arial"/>
      <charset val="134"/>
    </font>
    <font>
      <sz val="10"/>
      <name val="Arial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宋体"/>
      <charset val="134"/>
    </font>
    <font>
      <b/>
      <sz val="12"/>
      <name val="Arial"/>
      <charset val="1"/>
    </font>
    <font>
      <sz val="10"/>
      <name val="Arial"/>
      <charset val="1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18" applyNumberFormat="0" applyAlignment="0" applyProtection="0">
      <alignment vertical="center"/>
    </xf>
    <xf numFmtId="0" fontId="47" fillId="12" borderId="14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6" fontId="9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13" fillId="0" borderId="0" xfId="0" applyFont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20" fillId="0" borderId="1" xfId="0" applyNumberFormat="1" applyFont="1" applyFill="1" applyBorder="1" applyAlignment="1" applyProtection="1">
      <alignment horizontal="center" vertical="center"/>
    </xf>
    <xf numFmtId="177" fontId="21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center" vertical="center"/>
    </xf>
    <xf numFmtId="177" fontId="27" fillId="0" borderId="1" xfId="0" applyNumberFormat="1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 applyFill="1" applyAlignme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0" xfId="0" applyNumberFormat="1" applyFont="1">
      <alignment vertical="center"/>
    </xf>
    <xf numFmtId="0" fontId="28" fillId="2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/>
    </xf>
    <xf numFmtId="176" fontId="0" fillId="2" borderId="1" xfId="0" applyNumberFormat="1" applyFont="1" applyFill="1" applyBorder="1">
      <alignment vertical="center"/>
    </xf>
    <xf numFmtId="176" fontId="0" fillId="2" borderId="8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3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28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7" fontId="28" fillId="0" borderId="1" xfId="0" applyNumberFormat="1" applyFont="1" applyBorder="1" applyAlignment="1">
      <alignment horizontal="center" vertical="center" wrapText="1"/>
    </xf>
    <xf numFmtId="177" fontId="32" fillId="0" borderId="1" xfId="0" applyNumberFormat="1" applyFont="1" applyBorder="1" applyAlignment="1">
      <alignment horizontal="center" vertical="center" wrapText="1"/>
    </xf>
    <xf numFmtId="177" fontId="33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pane ySplit="4" topLeftCell="A5" activePane="bottomLeft" state="frozen"/>
      <selection/>
      <selection pane="bottomLeft" activeCell="G4" sqref="G4"/>
    </sheetView>
  </sheetViews>
  <sheetFormatPr defaultColWidth="9" defaultRowHeight="13.5"/>
  <cols>
    <col min="1" max="1" width="6.25" customWidth="1"/>
    <col min="3" max="3" width="9.375"/>
    <col min="4" max="4" width="14.125"/>
    <col min="5" max="5" width="15.375"/>
    <col min="6" max="6" width="12.875"/>
    <col min="7" max="7" width="9.25"/>
    <col min="8" max="9" width="14.125"/>
    <col min="11" max="12" width="12.875"/>
    <col min="14" max="15" width="12.875"/>
    <col min="16" max="16" width="9.25"/>
    <col min="17" max="17" width="15.375"/>
  </cols>
  <sheetData>
    <row r="1" ht="31.5" spans="1:17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35" t="s">
        <v>14</v>
      </c>
      <c r="C5" s="12"/>
      <c r="D5" s="14"/>
      <c r="E5" s="14"/>
      <c r="F5" s="14"/>
      <c r="G5" s="12"/>
      <c r="H5" s="14"/>
      <c r="I5" s="14"/>
      <c r="J5" s="12">
        <v>0.389</v>
      </c>
      <c r="K5" s="14">
        <f>J5*37900*0.3</f>
        <v>4422.93</v>
      </c>
      <c r="L5" s="14">
        <f>J5*37900*0.7</f>
        <v>10320.17</v>
      </c>
      <c r="M5" s="12"/>
      <c r="N5" s="14"/>
      <c r="O5" s="14"/>
      <c r="P5" s="12">
        <f>M5+J5+G5+C5</f>
        <v>0.389</v>
      </c>
      <c r="Q5" s="14">
        <f>O5+N5+L5+K5+I5+F5+E5+D5</f>
        <v>14743.1</v>
      </c>
    </row>
    <row r="6" ht="30" customHeight="1" spans="1:17">
      <c r="A6" s="10">
        <v>2</v>
      </c>
      <c r="B6" s="135" t="s">
        <v>15</v>
      </c>
      <c r="C6" s="12">
        <v>4.041</v>
      </c>
      <c r="D6" s="14">
        <f>C6*37900*0.3</f>
        <v>45946.17</v>
      </c>
      <c r="E6" s="14">
        <f>C6*37900*0.7</f>
        <v>107207.73</v>
      </c>
      <c r="F6" s="14">
        <f>C6*1730*0.6</f>
        <v>4194.558</v>
      </c>
      <c r="G6" s="12">
        <v>0.542</v>
      </c>
      <c r="H6" s="14">
        <f>G6*37900*0.3</f>
        <v>6162.54</v>
      </c>
      <c r="I6" s="14">
        <f>G6*37900*0.7</f>
        <v>14379.26</v>
      </c>
      <c r="J6" s="12"/>
      <c r="K6" s="14"/>
      <c r="L6" s="14"/>
      <c r="M6" s="126">
        <v>0.065</v>
      </c>
      <c r="N6" s="14">
        <f>M6*18950*0.3</f>
        <v>369.525</v>
      </c>
      <c r="O6" s="14">
        <f>M6*18950*0.7</f>
        <v>862.225</v>
      </c>
      <c r="P6" s="12">
        <f t="shared" ref="P6:P36" si="0">M6+J6+G6+C6</f>
        <v>4.648</v>
      </c>
      <c r="Q6" s="14">
        <f t="shared" ref="Q6:Q36" si="1">O6+N6+L6+K6+I6+F6+E6+D6</f>
        <v>172959.468</v>
      </c>
    </row>
    <row r="7" ht="30" customHeight="1" spans="1:17">
      <c r="A7" s="10">
        <v>3</v>
      </c>
      <c r="B7" s="135" t="s">
        <v>16</v>
      </c>
      <c r="C7" s="12">
        <v>0.509</v>
      </c>
      <c r="D7" s="14">
        <f t="shared" ref="D7:D36" si="2">C7*37900*0.3</f>
        <v>5787.33</v>
      </c>
      <c r="E7" s="14">
        <f t="shared" ref="E7:E36" si="3">C7*37900*0.7</f>
        <v>13503.77</v>
      </c>
      <c r="F7" s="14">
        <f t="shared" ref="F7:F36" si="4">C7*1730*0.6</f>
        <v>528.342</v>
      </c>
      <c r="G7" s="12"/>
      <c r="H7" s="14"/>
      <c r="I7" s="14"/>
      <c r="J7" s="12"/>
      <c r="K7" s="14"/>
      <c r="L7" s="14"/>
      <c r="M7" s="131">
        <v>0.079</v>
      </c>
      <c r="N7" s="14">
        <f>M7*18950*0.3</f>
        <v>449.115</v>
      </c>
      <c r="O7" s="14">
        <f>M7*18950*0.7</f>
        <v>1047.935</v>
      </c>
      <c r="P7" s="12">
        <f t="shared" si="0"/>
        <v>0.588</v>
      </c>
      <c r="Q7" s="14">
        <f t="shared" si="1"/>
        <v>21316.492</v>
      </c>
    </row>
    <row r="8" ht="30" customHeight="1" spans="1:17">
      <c r="A8" s="10">
        <v>4</v>
      </c>
      <c r="B8" s="135" t="s">
        <v>17</v>
      </c>
      <c r="C8" s="12">
        <v>1.07</v>
      </c>
      <c r="D8" s="14">
        <f t="shared" si="2"/>
        <v>12165.9</v>
      </c>
      <c r="E8" s="14">
        <f t="shared" si="3"/>
        <v>28387.1</v>
      </c>
      <c r="F8" s="14">
        <f t="shared" si="4"/>
        <v>1110.66</v>
      </c>
      <c r="G8" s="12"/>
      <c r="H8" s="14"/>
      <c r="I8" s="14"/>
      <c r="J8" s="12"/>
      <c r="K8" s="14"/>
      <c r="L8" s="14"/>
      <c r="M8" s="131"/>
      <c r="N8" s="14"/>
      <c r="O8" s="14"/>
      <c r="P8" s="12">
        <f t="shared" si="0"/>
        <v>1.07</v>
      </c>
      <c r="Q8" s="14">
        <f t="shared" si="1"/>
        <v>41663.66</v>
      </c>
    </row>
    <row r="9" ht="30" customHeight="1" spans="1:17">
      <c r="A9" s="10">
        <v>5</v>
      </c>
      <c r="B9" s="135" t="s">
        <v>18</v>
      </c>
      <c r="C9" s="12">
        <v>4.425</v>
      </c>
      <c r="D9" s="14">
        <f t="shared" si="2"/>
        <v>50312.25</v>
      </c>
      <c r="E9" s="14">
        <f t="shared" si="3"/>
        <v>117395.25</v>
      </c>
      <c r="F9" s="14">
        <f t="shared" si="4"/>
        <v>4593.15</v>
      </c>
      <c r="G9" s="12"/>
      <c r="H9" s="14"/>
      <c r="I9" s="14"/>
      <c r="J9" s="12"/>
      <c r="K9" s="14"/>
      <c r="L9" s="14"/>
      <c r="M9" s="131"/>
      <c r="N9" s="14"/>
      <c r="O9" s="14"/>
      <c r="P9" s="12">
        <f t="shared" si="0"/>
        <v>4.425</v>
      </c>
      <c r="Q9" s="14">
        <f t="shared" si="1"/>
        <v>172300.65</v>
      </c>
    </row>
    <row r="10" ht="30" customHeight="1" spans="1:17">
      <c r="A10" s="10">
        <v>6</v>
      </c>
      <c r="B10" s="135" t="s">
        <v>19</v>
      </c>
      <c r="C10" s="12"/>
      <c r="D10" s="156"/>
      <c r="E10" s="156"/>
      <c r="F10" s="156"/>
      <c r="G10" s="12">
        <v>6.868</v>
      </c>
      <c r="H10" s="14">
        <f>G10*37900*0.3</f>
        <v>78089.16</v>
      </c>
      <c r="I10" s="14">
        <f>G10*37900*0.7</f>
        <v>182208.04</v>
      </c>
      <c r="J10" s="12"/>
      <c r="K10" s="14"/>
      <c r="L10" s="14"/>
      <c r="M10" s="131"/>
      <c r="N10" s="14"/>
      <c r="O10" s="14"/>
      <c r="P10" s="12">
        <f t="shared" si="0"/>
        <v>6.868</v>
      </c>
      <c r="Q10" s="14">
        <f t="shared" si="1"/>
        <v>182208.04</v>
      </c>
    </row>
    <row r="11" ht="30" customHeight="1" spans="1:17">
      <c r="A11" s="10">
        <v>7</v>
      </c>
      <c r="B11" s="135" t="s">
        <v>20</v>
      </c>
      <c r="C11" s="12">
        <v>2.698</v>
      </c>
      <c r="D11" s="14">
        <f t="shared" si="2"/>
        <v>30676.26</v>
      </c>
      <c r="E11" s="14">
        <f t="shared" si="3"/>
        <v>71577.94</v>
      </c>
      <c r="F11" s="14">
        <f t="shared" si="4"/>
        <v>2800.524</v>
      </c>
      <c r="G11" s="12">
        <v>0.247</v>
      </c>
      <c r="H11" s="14">
        <f>G11*37900*0.3</f>
        <v>2808.39</v>
      </c>
      <c r="I11" s="14">
        <f>G11*37900*0.7</f>
        <v>6552.91</v>
      </c>
      <c r="J11" s="12"/>
      <c r="K11" s="14"/>
      <c r="L11" s="14"/>
      <c r="M11" s="131"/>
      <c r="N11" s="14"/>
      <c r="O11" s="14"/>
      <c r="P11" s="12">
        <f t="shared" si="0"/>
        <v>2.945</v>
      </c>
      <c r="Q11" s="14">
        <f t="shared" si="1"/>
        <v>111607.634</v>
      </c>
    </row>
    <row r="12" ht="30" customHeight="1" spans="1:17">
      <c r="A12" s="10">
        <v>8</v>
      </c>
      <c r="B12" s="135" t="s">
        <v>21</v>
      </c>
      <c r="C12" s="12">
        <v>0.182</v>
      </c>
      <c r="D12" s="14">
        <f t="shared" si="2"/>
        <v>2069.34</v>
      </c>
      <c r="E12" s="14">
        <f t="shared" si="3"/>
        <v>4828.46</v>
      </c>
      <c r="F12" s="14">
        <f t="shared" si="4"/>
        <v>188.916</v>
      </c>
      <c r="G12" s="12">
        <v>0.193</v>
      </c>
      <c r="H12" s="14">
        <f>G12*37900*0.3</f>
        <v>2194.41</v>
      </c>
      <c r="I12" s="14">
        <f>G12*37900*0.7</f>
        <v>5120.29</v>
      </c>
      <c r="J12" s="12">
        <v>0.069</v>
      </c>
      <c r="K12" s="14">
        <f>J12*37900*0.3</f>
        <v>784.53</v>
      </c>
      <c r="L12" s="14">
        <f>J12*37900*0.7</f>
        <v>1830.57</v>
      </c>
      <c r="M12" s="131"/>
      <c r="N12" s="14"/>
      <c r="O12" s="14"/>
      <c r="P12" s="12">
        <f t="shared" si="0"/>
        <v>0.444</v>
      </c>
      <c r="Q12" s="14">
        <f t="shared" si="1"/>
        <v>14822.106</v>
      </c>
    </row>
    <row r="13" ht="30" customHeight="1" spans="1:17">
      <c r="A13" s="10">
        <v>9</v>
      </c>
      <c r="B13" s="135" t="s">
        <v>22</v>
      </c>
      <c r="C13" s="12">
        <v>0.145</v>
      </c>
      <c r="D13" s="14">
        <f t="shared" si="2"/>
        <v>1648.65</v>
      </c>
      <c r="E13" s="14">
        <f t="shared" si="3"/>
        <v>3846.85</v>
      </c>
      <c r="F13" s="14">
        <f t="shared" si="4"/>
        <v>150.51</v>
      </c>
      <c r="G13" s="12"/>
      <c r="H13" s="14"/>
      <c r="I13" s="14"/>
      <c r="J13" s="12"/>
      <c r="K13" s="14"/>
      <c r="L13" s="14"/>
      <c r="M13" s="126">
        <v>0.432</v>
      </c>
      <c r="N13" s="14">
        <f>M13*18950*0.3</f>
        <v>2455.92</v>
      </c>
      <c r="O13" s="14">
        <f>M13*18950*0.7</f>
        <v>5730.48</v>
      </c>
      <c r="P13" s="12">
        <f t="shared" si="0"/>
        <v>0.577</v>
      </c>
      <c r="Q13" s="14">
        <f t="shared" si="1"/>
        <v>13832.41</v>
      </c>
    </row>
    <row r="14" ht="30" customHeight="1" spans="1:17">
      <c r="A14" s="10">
        <v>10</v>
      </c>
      <c r="B14" s="135" t="s">
        <v>23</v>
      </c>
      <c r="C14" s="12"/>
      <c r="D14" s="14"/>
      <c r="E14" s="14"/>
      <c r="F14" s="14"/>
      <c r="G14" s="12"/>
      <c r="H14" s="14"/>
      <c r="I14" s="14"/>
      <c r="J14" s="12">
        <v>0.011</v>
      </c>
      <c r="K14" s="14">
        <f>J14*37900*0.3</f>
        <v>125.07</v>
      </c>
      <c r="L14" s="14">
        <f>J14*37900*0.7</f>
        <v>291.83</v>
      </c>
      <c r="M14" s="12"/>
      <c r="N14" s="14"/>
      <c r="O14" s="14"/>
      <c r="P14" s="12">
        <f t="shared" si="0"/>
        <v>0.011</v>
      </c>
      <c r="Q14" s="14">
        <f t="shared" si="1"/>
        <v>416.9</v>
      </c>
    </row>
    <row r="15" ht="30" customHeight="1" spans="1:17">
      <c r="A15" s="10">
        <v>11</v>
      </c>
      <c r="B15" s="135" t="s">
        <v>24</v>
      </c>
      <c r="C15" s="12">
        <v>3.608</v>
      </c>
      <c r="D15" s="14">
        <f t="shared" si="2"/>
        <v>41022.96</v>
      </c>
      <c r="E15" s="14">
        <f t="shared" si="3"/>
        <v>95720.24</v>
      </c>
      <c r="F15" s="14">
        <f t="shared" si="4"/>
        <v>3745.104</v>
      </c>
      <c r="G15" s="12"/>
      <c r="H15" s="14"/>
      <c r="I15" s="14"/>
      <c r="J15" s="12"/>
      <c r="K15" s="14"/>
      <c r="L15" s="14"/>
      <c r="M15" s="12"/>
      <c r="N15" s="14"/>
      <c r="O15" s="14"/>
      <c r="P15" s="12">
        <f t="shared" si="0"/>
        <v>3.608</v>
      </c>
      <c r="Q15" s="14">
        <f t="shared" si="1"/>
        <v>140488.304</v>
      </c>
    </row>
    <row r="16" ht="30" customHeight="1" spans="1:17">
      <c r="A16" s="10">
        <v>12</v>
      </c>
      <c r="B16" s="157" t="s">
        <v>25</v>
      </c>
      <c r="C16" s="12">
        <v>2.142</v>
      </c>
      <c r="D16" s="14">
        <f t="shared" si="2"/>
        <v>24354.54</v>
      </c>
      <c r="E16" s="14">
        <f t="shared" si="3"/>
        <v>56827.26</v>
      </c>
      <c r="F16" s="14">
        <f t="shared" si="4"/>
        <v>2223.396</v>
      </c>
      <c r="G16" s="12"/>
      <c r="H16" s="14"/>
      <c r="I16" s="14"/>
      <c r="J16" s="12"/>
      <c r="K16" s="14"/>
      <c r="L16" s="14"/>
      <c r="M16" s="12"/>
      <c r="N16" s="14"/>
      <c r="O16" s="14"/>
      <c r="P16" s="12">
        <f t="shared" si="0"/>
        <v>2.142</v>
      </c>
      <c r="Q16" s="14">
        <f t="shared" si="1"/>
        <v>83405.196</v>
      </c>
    </row>
    <row r="17" ht="30" customHeight="1" spans="1:17">
      <c r="A17" s="10">
        <v>13</v>
      </c>
      <c r="B17" s="135" t="s">
        <v>26</v>
      </c>
      <c r="C17" s="12">
        <v>0.853</v>
      </c>
      <c r="D17" s="14">
        <f t="shared" si="2"/>
        <v>9698.61</v>
      </c>
      <c r="E17" s="14">
        <f t="shared" si="3"/>
        <v>22630.09</v>
      </c>
      <c r="F17" s="14">
        <f t="shared" si="4"/>
        <v>885.414</v>
      </c>
      <c r="G17" s="12"/>
      <c r="H17" s="14"/>
      <c r="I17" s="14"/>
      <c r="J17" s="12"/>
      <c r="K17" s="14"/>
      <c r="L17" s="14"/>
      <c r="M17" s="12"/>
      <c r="N17" s="14"/>
      <c r="O17" s="14"/>
      <c r="P17" s="12">
        <f t="shared" si="0"/>
        <v>0.853</v>
      </c>
      <c r="Q17" s="14">
        <f t="shared" si="1"/>
        <v>33214.114</v>
      </c>
    </row>
    <row r="18" ht="30" customHeight="1" spans="1:17">
      <c r="A18" s="10">
        <v>14</v>
      </c>
      <c r="B18" s="135" t="s">
        <v>27</v>
      </c>
      <c r="C18" s="12">
        <v>0.551</v>
      </c>
      <c r="D18" s="14">
        <f t="shared" si="2"/>
        <v>6264.87</v>
      </c>
      <c r="E18" s="14">
        <f t="shared" si="3"/>
        <v>14618.03</v>
      </c>
      <c r="F18" s="14">
        <f t="shared" si="4"/>
        <v>571.938</v>
      </c>
      <c r="G18" s="12"/>
      <c r="H18" s="14"/>
      <c r="I18" s="14"/>
      <c r="J18" s="12">
        <v>0.041</v>
      </c>
      <c r="K18" s="14">
        <f>J18*37900*0.3</f>
        <v>466.17</v>
      </c>
      <c r="L18" s="14">
        <f>J18*37900*0.7</f>
        <v>1087.73</v>
      </c>
      <c r="M18" s="12">
        <v>0.74</v>
      </c>
      <c r="N18" s="14">
        <f>M18*18950*0.3</f>
        <v>4206.9</v>
      </c>
      <c r="O18" s="14">
        <f>M18*18950*0.7</f>
        <v>9816.1</v>
      </c>
      <c r="P18" s="12">
        <f t="shared" si="0"/>
        <v>1.332</v>
      </c>
      <c r="Q18" s="14">
        <f t="shared" si="1"/>
        <v>37031.738</v>
      </c>
    </row>
    <row r="19" ht="30" customHeight="1" spans="1:17">
      <c r="A19" s="10">
        <v>15</v>
      </c>
      <c r="B19" s="135" t="s">
        <v>28</v>
      </c>
      <c r="C19" s="12">
        <v>1.665</v>
      </c>
      <c r="D19" s="14">
        <f t="shared" si="2"/>
        <v>18931.05</v>
      </c>
      <c r="E19" s="14">
        <f t="shared" si="3"/>
        <v>44172.45</v>
      </c>
      <c r="F19" s="14">
        <f t="shared" si="4"/>
        <v>1728.27</v>
      </c>
      <c r="G19" s="12">
        <v>0.639</v>
      </c>
      <c r="H19" s="14">
        <f>G19*37900*0.3</f>
        <v>7265.43</v>
      </c>
      <c r="I19" s="14">
        <f>G19*37900*0.7</f>
        <v>16952.67</v>
      </c>
      <c r="J19" s="12"/>
      <c r="K19" s="14"/>
      <c r="L19" s="14"/>
      <c r="M19" s="12">
        <v>0.128</v>
      </c>
      <c r="N19" s="14">
        <f t="shared" ref="N19:N25" si="5">M19*18950*0.3</f>
        <v>727.68</v>
      </c>
      <c r="O19" s="14">
        <f t="shared" ref="O19:O25" si="6">M19*18950*0.7</f>
        <v>1697.92</v>
      </c>
      <c r="P19" s="12">
        <f t="shared" si="0"/>
        <v>2.432</v>
      </c>
      <c r="Q19" s="14">
        <f t="shared" si="1"/>
        <v>84210.04</v>
      </c>
    </row>
    <row r="20" ht="30" customHeight="1" spans="1:17">
      <c r="A20" s="10">
        <v>16</v>
      </c>
      <c r="B20" s="135" t="s">
        <v>29</v>
      </c>
      <c r="C20" s="12">
        <v>1.946</v>
      </c>
      <c r="D20" s="14">
        <f t="shared" si="2"/>
        <v>22126.02</v>
      </c>
      <c r="E20" s="14">
        <f t="shared" si="3"/>
        <v>51627.38</v>
      </c>
      <c r="F20" s="14">
        <f t="shared" si="4"/>
        <v>2019.948</v>
      </c>
      <c r="G20" s="12">
        <v>3.498</v>
      </c>
      <c r="H20" s="14">
        <f>G20*37900*0.3</f>
        <v>39772.26</v>
      </c>
      <c r="I20" s="14">
        <f>G20*37900*0.7</f>
        <v>92801.94</v>
      </c>
      <c r="J20" s="12"/>
      <c r="K20" s="14"/>
      <c r="L20" s="14"/>
      <c r="M20" s="12"/>
      <c r="N20" s="14"/>
      <c r="O20" s="14"/>
      <c r="P20" s="12">
        <f t="shared" si="0"/>
        <v>5.444</v>
      </c>
      <c r="Q20" s="14">
        <f t="shared" si="1"/>
        <v>168575.288</v>
      </c>
    </row>
    <row r="21" ht="30" customHeight="1" spans="1:17">
      <c r="A21" s="10">
        <v>17</v>
      </c>
      <c r="B21" s="135" t="s">
        <v>30</v>
      </c>
      <c r="C21" s="12">
        <v>0.178</v>
      </c>
      <c r="D21" s="14">
        <f t="shared" si="2"/>
        <v>2023.86</v>
      </c>
      <c r="E21" s="14">
        <f t="shared" si="3"/>
        <v>4722.34</v>
      </c>
      <c r="F21" s="14">
        <f t="shared" si="4"/>
        <v>184.764</v>
      </c>
      <c r="G21" s="12"/>
      <c r="H21" s="14"/>
      <c r="I21" s="14"/>
      <c r="J21" s="12"/>
      <c r="K21" s="14"/>
      <c r="L21" s="14"/>
      <c r="M21" s="12"/>
      <c r="N21" s="14"/>
      <c r="O21" s="14"/>
      <c r="P21" s="12">
        <f t="shared" si="0"/>
        <v>0.178</v>
      </c>
      <c r="Q21" s="14">
        <f t="shared" si="1"/>
        <v>6930.964</v>
      </c>
    </row>
    <row r="22" ht="30" customHeight="1" spans="1:17">
      <c r="A22" s="10">
        <v>18</v>
      </c>
      <c r="B22" s="135" t="s">
        <v>31</v>
      </c>
      <c r="C22" s="12">
        <v>1.346</v>
      </c>
      <c r="D22" s="14">
        <f t="shared" si="2"/>
        <v>15304.02</v>
      </c>
      <c r="E22" s="14">
        <f t="shared" si="3"/>
        <v>35709.38</v>
      </c>
      <c r="F22" s="14">
        <f t="shared" si="4"/>
        <v>1397.148</v>
      </c>
      <c r="G22" s="12"/>
      <c r="H22" s="14"/>
      <c r="I22" s="14"/>
      <c r="J22" s="12">
        <v>0.104</v>
      </c>
      <c r="K22" s="14">
        <f>J22*37900*0.3</f>
        <v>1182.48</v>
      </c>
      <c r="L22" s="14">
        <f>J22*37900*0.7</f>
        <v>2759.12</v>
      </c>
      <c r="M22" s="12"/>
      <c r="N22" s="14"/>
      <c r="O22" s="14"/>
      <c r="P22" s="12">
        <f t="shared" si="0"/>
        <v>1.45</v>
      </c>
      <c r="Q22" s="14">
        <f t="shared" si="1"/>
        <v>56352.148</v>
      </c>
    </row>
    <row r="23" ht="30" customHeight="1" spans="1:17">
      <c r="A23" s="10">
        <v>19</v>
      </c>
      <c r="B23" s="135" t="s">
        <v>32</v>
      </c>
      <c r="C23" s="12">
        <v>1.089</v>
      </c>
      <c r="D23" s="14">
        <f t="shared" si="2"/>
        <v>12381.93</v>
      </c>
      <c r="E23" s="14">
        <f t="shared" si="3"/>
        <v>28891.17</v>
      </c>
      <c r="F23" s="14">
        <f t="shared" si="4"/>
        <v>1130.382</v>
      </c>
      <c r="G23" s="12"/>
      <c r="H23" s="14"/>
      <c r="I23" s="14"/>
      <c r="J23" s="12"/>
      <c r="K23" s="14"/>
      <c r="L23" s="14"/>
      <c r="M23" s="12">
        <v>0.016</v>
      </c>
      <c r="N23" s="14">
        <f t="shared" si="5"/>
        <v>90.96</v>
      </c>
      <c r="O23" s="14">
        <f t="shared" si="6"/>
        <v>212.24</v>
      </c>
      <c r="P23" s="12">
        <f t="shared" si="0"/>
        <v>1.105</v>
      </c>
      <c r="Q23" s="14">
        <f t="shared" si="1"/>
        <v>42706.682</v>
      </c>
    </row>
    <row r="24" ht="30" customHeight="1" spans="1:17">
      <c r="A24" s="10">
        <v>20</v>
      </c>
      <c r="B24" s="135" t="s">
        <v>33</v>
      </c>
      <c r="C24" s="12">
        <v>1.355</v>
      </c>
      <c r="D24" s="14">
        <f t="shared" si="2"/>
        <v>15406.35</v>
      </c>
      <c r="E24" s="14">
        <f t="shared" si="3"/>
        <v>35948.15</v>
      </c>
      <c r="F24" s="14">
        <f t="shared" si="4"/>
        <v>1406.49</v>
      </c>
      <c r="G24" s="12"/>
      <c r="H24" s="14"/>
      <c r="I24" s="14"/>
      <c r="J24" s="12"/>
      <c r="K24" s="14"/>
      <c r="L24" s="14"/>
      <c r="M24" s="12"/>
      <c r="N24" s="14">
        <f t="shared" si="5"/>
        <v>0</v>
      </c>
      <c r="O24" s="14">
        <f t="shared" si="6"/>
        <v>0</v>
      </c>
      <c r="P24" s="12">
        <f t="shared" si="0"/>
        <v>1.355</v>
      </c>
      <c r="Q24" s="14">
        <f t="shared" si="1"/>
        <v>52760.99</v>
      </c>
    </row>
    <row r="25" ht="30" customHeight="1" spans="1:17">
      <c r="A25" s="10">
        <v>21</v>
      </c>
      <c r="B25" s="135" t="s">
        <v>34</v>
      </c>
      <c r="C25" s="12">
        <v>0.838</v>
      </c>
      <c r="D25" s="14">
        <f t="shared" si="2"/>
        <v>9528.06</v>
      </c>
      <c r="E25" s="14">
        <f t="shared" si="3"/>
        <v>22232.14</v>
      </c>
      <c r="F25" s="14">
        <f t="shared" si="4"/>
        <v>869.844</v>
      </c>
      <c r="G25" s="12"/>
      <c r="H25" s="14"/>
      <c r="I25" s="14"/>
      <c r="J25" s="12">
        <v>0.122</v>
      </c>
      <c r="K25" s="14">
        <f>J25*37900*0.3</f>
        <v>1387.14</v>
      </c>
      <c r="L25" s="14">
        <f>J25*37900*0.7</f>
        <v>3236.66</v>
      </c>
      <c r="M25" s="12">
        <v>0.593</v>
      </c>
      <c r="N25" s="14">
        <f t="shared" si="5"/>
        <v>3371.205</v>
      </c>
      <c r="O25" s="14">
        <f t="shared" si="6"/>
        <v>7866.145</v>
      </c>
      <c r="P25" s="12">
        <f t="shared" si="0"/>
        <v>1.553</v>
      </c>
      <c r="Q25" s="14">
        <f t="shared" si="1"/>
        <v>48491.194</v>
      </c>
    </row>
    <row r="26" ht="30" customHeight="1" spans="1:17">
      <c r="A26" s="10">
        <v>22</v>
      </c>
      <c r="B26" s="135" t="s">
        <v>35</v>
      </c>
      <c r="C26" s="12">
        <v>0.698</v>
      </c>
      <c r="D26" s="14">
        <f t="shared" si="2"/>
        <v>7936.26</v>
      </c>
      <c r="E26" s="14">
        <f t="shared" si="3"/>
        <v>18517.94</v>
      </c>
      <c r="F26" s="14">
        <f t="shared" si="4"/>
        <v>724.524</v>
      </c>
      <c r="G26" s="12"/>
      <c r="H26" s="14"/>
      <c r="I26" s="14"/>
      <c r="J26" s="12"/>
      <c r="K26" s="14"/>
      <c r="L26" s="14"/>
      <c r="M26" s="12"/>
      <c r="N26" s="14"/>
      <c r="O26" s="14"/>
      <c r="P26" s="12">
        <f t="shared" si="0"/>
        <v>0.698</v>
      </c>
      <c r="Q26" s="14">
        <f t="shared" si="1"/>
        <v>27178.724</v>
      </c>
    </row>
    <row r="27" ht="45.95" customHeight="1" spans="1:17">
      <c r="A27" s="10">
        <v>23</v>
      </c>
      <c r="B27" s="157" t="s">
        <v>36</v>
      </c>
      <c r="C27" s="12">
        <v>0.567</v>
      </c>
      <c r="D27" s="14">
        <f t="shared" si="2"/>
        <v>6446.79</v>
      </c>
      <c r="E27" s="14">
        <f t="shared" si="3"/>
        <v>15042.51</v>
      </c>
      <c r="F27" s="14">
        <f t="shared" si="4"/>
        <v>588.546</v>
      </c>
      <c r="G27" s="12"/>
      <c r="H27" s="14"/>
      <c r="I27" s="14"/>
      <c r="J27" s="12"/>
      <c r="K27" s="14"/>
      <c r="L27" s="14"/>
      <c r="M27" s="12"/>
      <c r="N27" s="14"/>
      <c r="O27" s="14"/>
      <c r="P27" s="12">
        <f t="shared" si="0"/>
        <v>0.567</v>
      </c>
      <c r="Q27" s="14">
        <f t="shared" si="1"/>
        <v>22077.846</v>
      </c>
    </row>
    <row r="28" ht="30" customHeight="1" spans="1:17">
      <c r="A28" s="10">
        <v>24</v>
      </c>
      <c r="B28" s="135" t="s">
        <v>37</v>
      </c>
      <c r="C28" s="12">
        <v>2.457</v>
      </c>
      <c r="D28" s="14">
        <f t="shared" si="2"/>
        <v>27936.09</v>
      </c>
      <c r="E28" s="14">
        <f t="shared" si="3"/>
        <v>65184.21</v>
      </c>
      <c r="F28" s="14">
        <f t="shared" si="4"/>
        <v>2550.366</v>
      </c>
      <c r="G28" s="12">
        <v>0.952</v>
      </c>
      <c r="H28" s="14">
        <f>G28*37900*0.3</f>
        <v>10824.24</v>
      </c>
      <c r="I28" s="14">
        <f>G28*37900*0.7</f>
        <v>25256.56</v>
      </c>
      <c r="J28" s="12">
        <v>0.175</v>
      </c>
      <c r="K28" s="14">
        <f>J28*37900*0.3</f>
        <v>1989.75</v>
      </c>
      <c r="L28" s="14"/>
      <c r="M28" s="12"/>
      <c r="N28" s="14"/>
      <c r="O28" s="14"/>
      <c r="P28" s="12">
        <f t="shared" si="0"/>
        <v>3.584</v>
      </c>
      <c r="Q28" s="14">
        <f t="shared" si="1"/>
        <v>122916.976</v>
      </c>
    </row>
    <row r="29" ht="30" customHeight="1" spans="1:17">
      <c r="A29" s="10">
        <v>25</v>
      </c>
      <c r="B29" s="135" t="s">
        <v>38</v>
      </c>
      <c r="C29" s="12">
        <v>1.416</v>
      </c>
      <c r="D29" s="14">
        <f t="shared" si="2"/>
        <v>16099.92</v>
      </c>
      <c r="E29" s="14">
        <f t="shared" si="3"/>
        <v>37566.48</v>
      </c>
      <c r="F29" s="14">
        <f t="shared" si="4"/>
        <v>1469.808</v>
      </c>
      <c r="G29" s="12"/>
      <c r="H29" s="14"/>
      <c r="I29" s="14"/>
      <c r="J29" s="12"/>
      <c r="K29" s="14"/>
      <c r="L29" s="14"/>
      <c r="M29" s="12"/>
      <c r="N29" s="14"/>
      <c r="O29" s="14"/>
      <c r="P29" s="12">
        <f t="shared" si="0"/>
        <v>1.416</v>
      </c>
      <c r="Q29" s="14">
        <f t="shared" si="1"/>
        <v>55136.208</v>
      </c>
    </row>
    <row r="30" ht="30" customHeight="1" spans="1:17">
      <c r="A30" s="10">
        <v>26</v>
      </c>
      <c r="B30" s="135" t="s">
        <v>39</v>
      </c>
      <c r="C30" s="12">
        <v>0.515</v>
      </c>
      <c r="D30" s="14">
        <f t="shared" si="2"/>
        <v>5855.55</v>
      </c>
      <c r="E30" s="14">
        <f t="shared" si="3"/>
        <v>13662.95</v>
      </c>
      <c r="F30" s="14">
        <f t="shared" si="4"/>
        <v>534.57</v>
      </c>
      <c r="G30" s="12"/>
      <c r="H30" s="14"/>
      <c r="I30" s="14"/>
      <c r="J30" s="12"/>
      <c r="K30" s="14"/>
      <c r="L30" s="14"/>
      <c r="M30" s="12"/>
      <c r="N30" s="14"/>
      <c r="O30" s="14"/>
      <c r="P30" s="12">
        <f t="shared" si="0"/>
        <v>0.515</v>
      </c>
      <c r="Q30" s="14">
        <f t="shared" si="1"/>
        <v>20053.07</v>
      </c>
    </row>
    <row r="31" ht="30" customHeight="1" spans="1:17">
      <c r="A31" s="10">
        <v>27</v>
      </c>
      <c r="B31" s="135" t="s">
        <v>40</v>
      </c>
      <c r="C31" s="12">
        <v>3.602</v>
      </c>
      <c r="D31" s="14">
        <f t="shared" si="2"/>
        <v>40954.74</v>
      </c>
      <c r="E31" s="14">
        <f t="shared" si="3"/>
        <v>95561.06</v>
      </c>
      <c r="F31" s="14">
        <f t="shared" si="4"/>
        <v>3738.876</v>
      </c>
      <c r="G31" s="12">
        <v>0.129</v>
      </c>
      <c r="H31" s="14">
        <f>G31*37900*0.3</f>
        <v>1466.73</v>
      </c>
      <c r="I31" s="14">
        <f>G31*37900*0.7</f>
        <v>3422.37</v>
      </c>
      <c r="J31" s="12"/>
      <c r="K31" s="14"/>
      <c r="L31" s="14"/>
      <c r="M31" s="12"/>
      <c r="N31" s="14"/>
      <c r="O31" s="14"/>
      <c r="P31" s="12">
        <f t="shared" si="0"/>
        <v>3.731</v>
      </c>
      <c r="Q31" s="14">
        <f t="shared" si="1"/>
        <v>143677.046</v>
      </c>
    </row>
    <row r="32" ht="30" customHeight="1" spans="1:17">
      <c r="A32" s="10">
        <v>28</v>
      </c>
      <c r="B32" s="135" t="s">
        <v>41</v>
      </c>
      <c r="C32" s="12">
        <v>0.338</v>
      </c>
      <c r="D32" s="14">
        <f t="shared" si="2"/>
        <v>3843.06</v>
      </c>
      <c r="E32" s="14">
        <f t="shared" si="3"/>
        <v>8967.14</v>
      </c>
      <c r="F32" s="14">
        <f t="shared" si="4"/>
        <v>350.844</v>
      </c>
      <c r="G32" s="12"/>
      <c r="H32" s="14"/>
      <c r="I32" s="14"/>
      <c r="J32" s="12"/>
      <c r="K32" s="14"/>
      <c r="L32" s="14"/>
      <c r="M32" s="12"/>
      <c r="N32" s="14"/>
      <c r="O32" s="14"/>
      <c r="P32" s="12">
        <f t="shared" si="0"/>
        <v>0.338</v>
      </c>
      <c r="Q32" s="14">
        <f t="shared" si="1"/>
        <v>13161.044</v>
      </c>
    </row>
    <row r="33" ht="30" customHeight="1" spans="1:17">
      <c r="A33" s="10">
        <v>29</v>
      </c>
      <c r="B33" s="135" t="s">
        <v>42</v>
      </c>
      <c r="C33" s="12">
        <v>0.85</v>
      </c>
      <c r="D33" s="14">
        <f t="shared" si="2"/>
        <v>9664.5</v>
      </c>
      <c r="E33" s="14">
        <f t="shared" si="3"/>
        <v>22550.5</v>
      </c>
      <c r="F33" s="14">
        <f t="shared" si="4"/>
        <v>882.3</v>
      </c>
      <c r="G33" s="12">
        <v>0.466</v>
      </c>
      <c r="H33" s="14">
        <f>G33*37900*0.3</f>
        <v>5298.42</v>
      </c>
      <c r="I33" s="14">
        <f>G33*37900*0.7</f>
        <v>12362.98</v>
      </c>
      <c r="J33" s="12"/>
      <c r="K33" s="14"/>
      <c r="L33" s="14"/>
      <c r="M33" s="12">
        <v>0.891</v>
      </c>
      <c r="N33" s="14">
        <f>M33*18950*0.3</f>
        <v>5065.335</v>
      </c>
      <c r="O33" s="14">
        <f>M33*18950*0.7</f>
        <v>11819.115</v>
      </c>
      <c r="P33" s="12">
        <f t="shared" si="0"/>
        <v>2.207</v>
      </c>
      <c r="Q33" s="14">
        <f t="shared" si="1"/>
        <v>62344.73</v>
      </c>
    </row>
    <row r="34" ht="30" customHeight="1" spans="1:17">
      <c r="A34" s="10">
        <v>30</v>
      </c>
      <c r="B34" s="135" t="s">
        <v>43</v>
      </c>
      <c r="C34" s="12">
        <v>1.5</v>
      </c>
      <c r="D34" s="14">
        <f t="shared" si="2"/>
        <v>17055</v>
      </c>
      <c r="E34" s="14">
        <f t="shared" si="3"/>
        <v>39795</v>
      </c>
      <c r="F34" s="14">
        <f t="shared" si="4"/>
        <v>1557</v>
      </c>
      <c r="G34" s="12"/>
      <c r="H34" s="14"/>
      <c r="I34" s="14"/>
      <c r="J34" s="12"/>
      <c r="K34" s="14"/>
      <c r="L34" s="14"/>
      <c r="M34" s="12"/>
      <c r="N34" s="14"/>
      <c r="O34" s="14"/>
      <c r="P34" s="12">
        <f t="shared" si="0"/>
        <v>1.5</v>
      </c>
      <c r="Q34" s="14">
        <f t="shared" si="1"/>
        <v>58407</v>
      </c>
    </row>
    <row r="35" ht="30" customHeight="1" spans="1:17">
      <c r="A35" s="10">
        <v>31</v>
      </c>
      <c r="B35" s="157" t="s">
        <v>44</v>
      </c>
      <c r="C35" s="12"/>
      <c r="D35" s="14"/>
      <c r="E35" s="14"/>
      <c r="F35" s="14"/>
      <c r="G35" s="12">
        <v>0.081</v>
      </c>
      <c r="H35" s="14">
        <f>G35*37900*0.3</f>
        <v>920.97</v>
      </c>
      <c r="I35" s="14">
        <f>G35*37900*0.7</f>
        <v>2148.93</v>
      </c>
      <c r="J35" s="12"/>
      <c r="K35" s="14"/>
      <c r="L35" s="14"/>
      <c r="M35" s="12"/>
      <c r="N35" s="14"/>
      <c r="O35" s="14"/>
      <c r="P35" s="12">
        <f t="shared" si="0"/>
        <v>0.081</v>
      </c>
      <c r="Q35" s="14">
        <f t="shared" si="1"/>
        <v>2148.93</v>
      </c>
    </row>
    <row r="36" ht="30" customHeight="1" spans="1:17">
      <c r="A36" s="10">
        <v>32</v>
      </c>
      <c r="B36" s="135" t="s">
        <v>45</v>
      </c>
      <c r="C36" s="12">
        <v>4.332</v>
      </c>
      <c r="D36" s="14">
        <f t="shared" si="2"/>
        <v>49254.84</v>
      </c>
      <c r="E36" s="14">
        <f t="shared" si="3"/>
        <v>114927.96</v>
      </c>
      <c r="F36" s="14">
        <f t="shared" si="4"/>
        <v>4496.616</v>
      </c>
      <c r="G36" s="12">
        <v>0.611</v>
      </c>
      <c r="H36" s="14">
        <f>G36*37900*0.3</f>
        <v>6947.07</v>
      </c>
      <c r="I36" s="14">
        <f>G36*37900*0.7</f>
        <v>16209.83</v>
      </c>
      <c r="J36" s="12"/>
      <c r="K36" s="14"/>
      <c r="L36" s="14"/>
      <c r="M36" s="12"/>
      <c r="N36" s="14"/>
      <c r="O36" s="14"/>
      <c r="P36" s="12">
        <f t="shared" si="0"/>
        <v>4.943</v>
      </c>
      <c r="Q36" s="14">
        <f t="shared" si="1"/>
        <v>184889.246</v>
      </c>
    </row>
    <row r="37" s="1" customFormat="1" ht="30" customHeight="1" spans="1:17">
      <c r="A37" s="158" t="s">
        <v>46</v>
      </c>
      <c r="B37" s="159"/>
      <c r="C37" s="18">
        <f t="shared" ref="C37:Q37" si="7">SUM(C5:C36)</f>
        <v>44.916</v>
      </c>
      <c r="D37" s="19">
        <f t="shared" si="7"/>
        <v>510694.92</v>
      </c>
      <c r="E37" s="19">
        <f t="shared" si="7"/>
        <v>1191621.48</v>
      </c>
      <c r="F37" s="19">
        <f t="shared" si="7"/>
        <v>46622.808</v>
      </c>
      <c r="G37" s="18">
        <f t="shared" si="7"/>
        <v>14.226</v>
      </c>
      <c r="H37" s="19">
        <f t="shared" si="7"/>
        <v>161749.62</v>
      </c>
      <c r="I37" s="19">
        <f t="shared" si="7"/>
        <v>377415.78</v>
      </c>
      <c r="J37" s="18">
        <f t="shared" si="7"/>
        <v>0.911</v>
      </c>
      <c r="K37" s="19">
        <f t="shared" si="7"/>
        <v>10358.07</v>
      </c>
      <c r="L37" s="19">
        <f t="shared" si="7"/>
        <v>19526.08</v>
      </c>
      <c r="M37" s="18">
        <f t="shared" si="7"/>
        <v>2.944</v>
      </c>
      <c r="N37" s="19">
        <f t="shared" si="7"/>
        <v>16736.64</v>
      </c>
      <c r="O37" s="19">
        <f t="shared" si="7"/>
        <v>39052.16</v>
      </c>
      <c r="P37" s="18">
        <f t="shared" si="7"/>
        <v>62.997</v>
      </c>
      <c r="Q37" s="19">
        <f t="shared" si="7"/>
        <v>2212027.938</v>
      </c>
    </row>
  </sheetData>
  <mergeCells count="11">
    <mergeCell ref="A1:Q1"/>
    <mergeCell ref="C2:L2"/>
    <mergeCell ref="C3:F3"/>
    <mergeCell ref="G3:I3"/>
    <mergeCell ref="J3:L3"/>
    <mergeCell ref="A37:B37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"/>
  <sheetViews>
    <sheetView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1" max="1" width="6.25" customWidth="1"/>
    <col min="3" max="3" width="9.25"/>
    <col min="4" max="4" width="14.125"/>
    <col min="5" max="5" width="15.375"/>
    <col min="6" max="6" width="12.875"/>
    <col min="7" max="7" width="9.25"/>
    <col min="8" max="9" width="14.125"/>
    <col min="11" max="12" width="12.875"/>
    <col min="14" max="15" width="12.875"/>
    <col min="17" max="19" width="10.375"/>
    <col min="20" max="20" width="15.375"/>
  </cols>
  <sheetData>
    <row r="1" ht="31.5" spans="1:20">
      <c r="A1" s="50" t="s">
        <v>213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18.7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0">
      <c r="A5" s="10">
        <v>1</v>
      </c>
      <c r="B5" s="119" t="s">
        <v>214</v>
      </c>
      <c r="C5" s="12">
        <v>0.246</v>
      </c>
      <c r="D5" s="14">
        <f t="shared" ref="D5:D17" si="0">C5*37900*0.3</f>
        <v>2797.02</v>
      </c>
      <c r="E5" s="14">
        <f t="shared" ref="E5:E17" si="1">C5*37900*0.7</f>
        <v>6526.38</v>
      </c>
      <c r="F5" s="14">
        <f t="shared" ref="F5:F17" si="2">C5*1730*0.6</f>
        <v>255.348</v>
      </c>
      <c r="G5" s="12">
        <v>0.019</v>
      </c>
      <c r="H5" s="14">
        <f t="shared" ref="H5:H8" si="3">G5*37900*0.3</f>
        <v>216.03</v>
      </c>
      <c r="I5" s="14">
        <f t="shared" ref="I5:I8" si="4">G5*37900*0.7</f>
        <v>504.07</v>
      </c>
      <c r="J5" s="12"/>
      <c r="K5" s="14"/>
      <c r="L5" s="14"/>
      <c r="M5" s="12"/>
      <c r="N5" s="14"/>
      <c r="O5" s="14"/>
      <c r="P5" s="12"/>
      <c r="Q5" s="14"/>
      <c r="R5" s="14"/>
      <c r="S5" s="12">
        <f t="shared" ref="S5:S54" si="5">P5+M5+J5+G5+C5</f>
        <v>0.265</v>
      </c>
      <c r="T5" s="14">
        <f t="shared" ref="T5:T54" si="6">R5+Q5+O5+N5+L5+K5+I5+H5+F5+E5+D5</f>
        <v>10298.848</v>
      </c>
    </row>
    <row r="6" ht="30" customHeight="1" spans="1:20">
      <c r="A6" s="10">
        <v>2</v>
      </c>
      <c r="B6" s="119" t="s">
        <v>215</v>
      </c>
      <c r="C6" s="12">
        <v>0.089</v>
      </c>
      <c r="D6" s="14">
        <f t="shared" si="0"/>
        <v>1011.93</v>
      </c>
      <c r="E6" s="14">
        <f t="shared" si="1"/>
        <v>2361.17</v>
      </c>
      <c r="F6" s="14">
        <f t="shared" si="2"/>
        <v>92.382</v>
      </c>
      <c r="G6" s="12"/>
      <c r="H6" s="14"/>
      <c r="I6" s="14"/>
      <c r="J6" s="12"/>
      <c r="K6" s="14"/>
      <c r="L6" s="14"/>
      <c r="M6" s="12"/>
      <c r="N6" s="14"/>
      <c r="O6" s="14"/>
      <c r="P6" s="12"/>
      <c r="Q6" s="14"/>
      <c r="R6" s="14"/>
      <c r="S6" s="12">
        <f t="shared" si="5"/>
        <v>0.089</v>
      </c>
      <c r="T6" s="14">
        <f t="shared" si="6"/>
        <v>3465.482</v>
      </c>
    </row>
    <row r="7" ht="30" customHeight="1" spans="1:20">
      <c r="A7" s="10">
        <v>3</v>
      </c>
      <c r="B7" s="119" t="s">
        <v>216</v>
      </c>
      <c r="C7" s="12">
        <v>7.346</v>
      </c>
      <c r="D7" s="14">
        <f t="shared" si="0"/>
        <v>83524.02</v>
      </c>
      <c r="E7" s="14">
        <f t="shared" si="1"/>
        <v>194889.38</v>
      </c>
      <c r="F7" s="14">
        <f t="shared" si="2"/>
        <v>7625.148</v>
      </c>
      <c r="G7" s="12">
        <v>0.773</v>
      </c>
      <c r="H7" s="14">
        <f t="shared" si="3"/>
        <v>8789.01</v>
      </c>
      <c r="I7" s="14">
        <f t="shared" si="4"/>
        <v>20507.69</v>
      </c>
      <c r="J7" s="12"/>
      <c r="K7" s="14"/>
      <c r="L7" s="14"/>
      <c r="M7" s="12">
        <v>0.063</v>
      </c>
      <c r="N7" s="14">
        <f t="shared" ref="N7:N11" si="7">M7*18950*0.3</f>
        <v>358.155</v>
      </c>
      <c r="O7" s="14">
        <f t="shared" ref="O7:O11" si="8">M7*18950*0.7</f>
        <v>835.695</v>
      </c>
      <c r="P7" s="12"/>
      <c r="Q7" s="14"/>
      <c r="R7" s="14"/>
      <c r="S7" s="12">
        <f t="shared" si="5"/>
        <v>8.182</v>
      </c>
      <c r="T7" s="14">
        <f t="shared" si="6"/>
        <v>316529.098</v>
      </c>
    </row>
    <row r="8" ht="30" customHeight="1" spans="1:20">
      <c r="A8" s="10">
        <v>4</v>
      </c>
      <c r="B8" s="119" t="s">
        <v>217</v>
      </c>
      <c r="C8" s="12">
        <v>2.091</v>
      </c>
      <c r="D8" s="14">
        <f t="shared" si="0"/>
        <v>23774.67</v>
      </c>
      <c r="E8" s="14">
        <f t="shared" si="1"/>
        <v>55474.23</v>
      </c>
      <c r="F8" s="14">
        <f t="shared" si="2"/>
        <v>2170.458</v>
      </c>
      <c r="G8" s="12">
        <v>1.689</v>
      </c>
      <c r="H8" s="14">
        <f t="shared" si="3"/>
        <v>19203.93</v>
      </c>
      <c r="I8" s="14">
        <f t="shared" si="4"/>
        <v>44809.17</v>
      </c>
      <c r="J8" s="12"/>
      <c r="K8" s="14"/>
      <c r="L8" s="14"/>
      <c r="M8" s="12">
        <v>0.332</v>
      </c>
      <c r="N8" s="14">
        <f t="shared" si="7"/>
        <v>1887.42</v>
      </c>
      <c r="O8" s="14">
        <f t="shared" si="8"/>
        <v>4403.98</v>
      </c>
      <c r="P8" s="12"/>
      <c r="Q8" s="14"/>
      <c r="R8" s="14"/>
      <c r="S8" s="12">
        <f t="shared" si="5"/>
        <v>4.112</v>
      </c>
      <c r="T8" s="14">
        <f t="shared" si="6"/>
        <v>151723.858</v>
      </c>
    </row>
    <row r="9" ht="30" customHeight="1" spans="1:20">
      <c r="A9" s="10">
        <v>5</v>
      </c>
      <c r="B9" s="119" t="s">
        <v>218</v>
      </c>
      <c r="C9" s="12">
        <v>0.123</v>
      </c>
      <c r="D9" s="14">
        <f t="shared" si="0"/>
        <v>1398.51</v>
      </c>
      <c r="E9" s="14">
        <f t="shared" si="1"/>
        <v>3263.19</v>
      </c>
      <c r="F9" s="14">
        <f t="shared" si="2"/>
        <v>127.674</v>
      </c>
      <c r="G9" s="12"/>
      <c r="H9" s="14"/>
      <c r="I9" s="14"/>
      <c r="J9" s="12"/>
      <c r="K9" s="14"/>
      <c r="L9" s="14"/>
      <c r="M9" s="12"/>
      <c r="N9" s="14"/>
      <c r="O9" s="14"/>
      <c r="P9" s="12"/>
      <c r="Q9" s="14"/>
      <c r="R9" s="14"/>
      <c r="S9" s="12">
        <f t="shared" si="5"/>
        <v>0.123</v>
      </c>
      <c r="T9" s="14">
        <f t="shared" si="6"/>
        <v>4789.374</v>
      </c>
    </row>
    <row r="10" ht="30" customHeight="1" spans="1:20">
      <c r="A10" s="10">
        <v>6</v>
      </c>
      <c r="B10" s="119" t="s">
        <v>219</v>
      </c>
      <c r="C10" s="12">
        <v>2.889</v>
      </c>
      <c r="D10" s="14">
        <f t="shared" si="0"/>
        <v>32847.93</v>
      </c>
      <c r="E10" s="14">
        <f t="shared" si="1"/>
        <v>76645.17</v>
      </c>
      <c r="F10" s="14">
        <f t="shared" si="2"/>
        <v>2998.782</v>
      </c>
      <c r="G10" s="12">
        <v>0.36</v>
      </c>
      <c r="H10" s="14">
        <f t="shared" ref="H10:H12" si="9">G10*37900*0.3</f>
        <v>4093.2</v>
      </c>
      <c r="I10" s="14">
        <f t="shared" ref="I10:I12" si="10">G10*37900*0.7</f>
        <v>9550.8</v>
      </c>
      <c r="J10" s="12"/>
      <c r="K10" s="14"/>
      <c r="L10" s="14"/>
      <c r="M10" s="12">
        <v>0.695</v>
      </c>
      <c r="N10" s="14">
        <f t="shared" si="7"/>
        <v>3951.075</v>
      </c>
      <c r="O10" s="14">
        <f t="shared" si="8"/>
        <v>9219.175</v>
      </c>
      <c r="P10" s="12"/>
      <c r="Q10" s="14"/>
      <c r="R10" s="14"/>
      <c r="S10" s="12">
        <f t="shared" si="5"/>
        <v>3.944</v>
      </c>
      <c r="T10" s="14">
        <f t="shared" si="6"/>
        <v>139306.132</v>
      </c>
    </row>
    <row r="11" ht="30" customHeight="1" spans="1:20">
      <c r="A11" s="10">
        <v>7</v>
      </c>
      <c r="B11" s="119" t="s">
        <v>220</v>
      </c>
      <c r="C11" s="12">
        <v>3.889</v>
      </c>
      <c r="D11" s="14">
        <f t="shared" si="0"/>
        <v>44217.93</v>
      </c>
      <c r="E11" s="14">
        <f t="shared" si="1"/>
        <v>103175.17</v>
      </c>
      <c r="F11" s="14">
        <f t="shared" si="2"/>
        <v>4036.782</v>
      </c>
      <c r="G11" s="12">
        <v>0.106</v>
      </c>
      <c r="H11" s="14">
        <f t="shared" si="9"/>
        <v>1205.22</v>
      </c>
      <c r="I11" s="14">
        <f t="shared" si="10"/>
        <v>2812.18</v>
      </c>
      <c r="J11" s="12"/>
      <c r="K11" s="14"/>
      <c r="L11" s="14"/>
      <c r="M11" s="12">
        <v>0.936</v>
      </c>
      <c r="N11" s="14">
        <f t="shared" si="7"/>
        <v>5321.16</v>
      </c>
      <c r="O11" s="14">
        <f t="shared" si="8"/>
        <v>12416.04</v>
      </c>
      <c r="P11" s="12"/>
      <c r="Q11" s="14"/>
      <c r="R11" s="14"/>
      <c r="S11" s="12">
        <f t="shared" si="5"/>
        <v>4.931</v>
      </c>
      <c r="T11" s="14">
        <f t="shared" si="6"/>
        <v>173184.482</v>
      </c>
    </row>
    <row r="12" ht="30" customHeight="1" spans="1:20">
      <c r="A12" s="10">
        <v>8</v>
      </c>
      <c r="B12" s="119" t="s">
        <v>221</v>
      </c>
      <c r="C12" s="12">
        <v>1.053</v>
      </c>
      <c r="D12" s="14">
        <f t="shared" si="0"/>
        <v>11972.61</v>
      </c>
      <c r="E12" s="14">
        <f t="shared" si="1"/>
        <v>27936.09</v>
      </c>
      <c r="F12" s="14">
        <f t="shared" si="2"/>
        <v>1093.014</v>
      </c>
      <c r="G12" s="12">
        <v>1.163</v>
      </c>
      <c r="H12" s="14">
        <f t="shared" si="9"/>
        <v>13223.31</v>
      </c>
      <c r="I12" s="14">
        <f t="shared" si="10"/>
        <v>30854.39</v>
      </c>
      <c r="J12" s="12"/>
      <c r="K12" s="14"/>
      <c r="L12" s="14"/>
      <c r="M12" s="12"/>
      <c r="N12" s="14"/>
      <c r="O12" s="14"/>
      <c r="P12" s="12"/>
      <c r="Q12" s="14"/>
      <c r="R12" s="14"/>
      <c r="S12" s="12">
        <f t="shared" si="5"/>
        <v>2.216</v>
      </c>
      <c r="T12" s="14">
        <f t="shared" si="6"/>
        <v>85079.414</v>
      </c>
    </row>
    <row r="13" ht="30" customHeight="1" spans="1:20">
      <c r="A13" s="10">
        <v>9</v>
      </c>
      <c r="B13" s="119" t="s">
        <v>222</v>
      </c>
      <c r="C13" s="12">
        <v>0.546</v>
      </c>
      <c r="D13" s="14">
        <f t="shared" si="0"/>
        <v>6208.02</v>
      </c>
      <c r="E13" s="14">
        <f t="shared" si="1"/>
        <v>14485.38</v>
      </c>
      <c r="F13" s="14">
        <f t="shared" si="2"/>
        <v>566.748</v>
      </c>
      <c r="G13" s="12"/>
      <c r="H13" s="14"/>
      <c r="I13" s="14"/>
      <c r="J13" s="12"/>
      <c r="K13" s="14"/>
      <c r="L13" s="14"/>
      <c r="M13" s="12"/>
      <c r="N13" s="14"/>
      <c r="O13" s="14"/>
      <c r="P13" s="12"/>
      <c r="Q13" s="14"/>
      <c r="R13" s="14"/>
      <c r="S13" s="12">
        <f t="shared" si="5"/>
        <v>0.546</v>
      </c>
      <c r="T13" s="14">
        <f t="shared" si="6"/>
        <v>21260.148</v>
      </c>
    </row>
    <row r="14" ht="30" customHeight="1" spans="1:20">
      <c r="A14" s="10">
        <v>10</v>
      </c>
      <c r="B14" s="119" t="s">
        <v>223</v>
      </c>
      <c r="C14" s="12">
        <v>0.017</v>
      </c>
      <c r="D14" s="14">
        <f t="shared" si="0"/>
        <v>193.29</v>
      </c>
      <c r="E14" s="14">
        <f t="shared" si="1"/>
        <v>451.01</v>
      </c>
      <c r="F14" s="14">
        <f t="shared" si="2"/>
        <v>17.646</v>
      </c>
      <c r="G14" s="12"/>
      <c r="H14" s="14"/>
      <c r="I14" s="14"/>
      <c r="J14" s="12"/>
      <c r="K14" s="14"/>
      <c r="L14" s="14"/>
      <c r="M14" s="12"/>
      <c r="N14" s="14"/>
      <c r="O14" s="14"/>
      <c r="P14" s="12"/>
      <c r="Q14" s="14"/>
      <c r="R14" s="14"/>
      <c r="S14" s="12">
        <f t="shared" si="5"/>
        <v>0.017</v>
      </c>
      <c r="T14" s="14">
        <f t="shared" si="6"/>
        <v>661.946</v>
      </c>
    </row>
    <row r="15" ht="30" customHeight="1" spans="1:20">
      <c r="A15" s="10">
        <v>11</v>
      </c>
      <c r="B15" s="119" t="s">
        <v>224</v>
      </c>
      <c r="C15" s="12">
        <v>1.304</v>
      </c>
      <c r="D15" s="14">
        <f t="shared" si="0"/>
        <v>14826.48</v>
      </c>
      <c r="E15" s="14">
        <f t="shared" si="1"/>
        <v>34595.12</v>
      </c>
      <c r="F15" s="14">
        <f t="shared" si="2"/>
        <v>1353.552</v>
      </c>
      <c r="G15" s="12"/>
      <c r="H15" s="14"/>
      <c r="I15" s="14"/>
      <c r="J15" s="12"/>
      <c r="K15" s="14"/>
      <c r="L15" s="14"/>
      <c r="M15" s="12"/>
      <c r="N15" s="14"/>
      <c r="O15" s="14"/>
      <c r="P15" s="12"/>
      <c r="Q15" s="14"/>
      <c r="R15" s="14"/>
      <c r="S15" s="12">
        <f t="shared" si="5"/>
        <v>1.304</v>
      </c>
      <c r="T15" s="14">
        <f t="shared" si="6"/>
        <v>50775.152</v>
      </c>
    </row>
    <row r="16" ht="30" customHeight="1" spans="1:20">
      <c r="A16" s="10">
        <v>12</v>
      </c>
      <c r="B16" s="119" t="s">
        <v>225</v>
      </c>
      <c r="C16" s="12">
        <v>0.778</v>
      </c>
      <c r="D16" s="14">
        <f t="shared" si="0"/>
        <v>8845.86</v>
      </c>
      <c r="E16" s="14">
        <f t="shared" si="1"/>
        <v>20640.34</v>
      </c>
      <c r="F16" s="14">
        <f t="shared" si="2"/>
        <v>807.564</v>
      </c>
      <c r="G16" s="12"/>
      <c r="H16" s="14"/>
      <c r="I16" s="14"/>
      <c r="J16" s="12"/>
      <c r="K16" s="14"/>
      <c r="L16" s="14"/>
      <c r="M16" s="12"/>
      <c r="N16" s="14"/>
      <c r="O16" s="14"/>
      <c r="P16" s="12"/>
      <c r="Q16" s="14"/>
      <c r="R16" s="14"/>
      <c r="S16" s="12">
        <f t="shared" si="5"/>
        <v>0.778</v>
      </c>
      <c r="T16" s="14">
        <f t="shared" si="6"/>
        <v>30293.764</v>
      </c>
    </row>
    <row r="17" ht="30" customHeight="1" spans="1:20">
      <c r="A17" s="10">
        <v>13</v>
      </c>
      <c r="B17" s="119" t="s">
        <v>226</v>
      </c>
      <c r="C17" s="12">
        <v>0.924</v>
      </c>
      <c r="D17" s="14">
        <f t="shared" si="0"/>
        <v>10505.88</v>
      </c>
      <c r="E17" s="14">
        <f t="shared" si="1"/>
        <v>24513.72</v>
      </c>
      <c r="F17" s="14">
        <f t="shared" si="2"/>
        <v>959.112</v>
      </c>
      <c r="G17" s="12"/>
      <c r="H17" s="14"/>
      <c r="I17" s="14"/>
      <c r="J17" s="12"/>
      <c r="K17" s="14"/>
      <c r="L17" s="14"/>
      <c r="M17" s="12"/>
      <c r="N17" s="14"/>
      <c r="O17" s="14"/>
      <c r="P17" s="12"/>
      <c r="Q17" s="14"/>
      <c r="R17" s="14"/>
      <c r="S17" s="12">
        <f t="shared" si="5"/>
        <v>0.924</v>
      </c>
      <c r="T17" s="14">
        <f t="shared" si="6"/>
        <v>35978.712</v>
      </c>
    </row>
    <row r="18" ht="30" customHeight="1" spans="1:20">
      <c r="A18" s="10">
        <v>14</v>
      </c>
      <c r="B18" s="119" t="s">
        <v>14</v>
      </c>
      <c r="C18" s="12"/>
      <c r="D18" s="14"/>
      <c r="E18" s="14"/>
      <c r="F18" s="14"/>
      <c r="G18" s="12"/>
      <c r="H18" s="14"/>
      <c r="I18" s="14"/>
      <c r="J18" s="12">
        <v>1.351</v>
      </c>
      <c r="K18" s="14">
        <f>J18*37900*0.3</f>
        <v>15360.87</v>
      </c>
      <c r="L18" s="14">
        <f>J18*37900*0.7</f>
        <v>35842.03</v>
      </c>
      <c r="M18" s="12"/>
      <c r="N18" s="14"/>
      <c r="O18" s="14"/>
      <c r="P18" s="12"/>
      <c r="Q18" s="14"/>
      <c r="R18" s="14"/>
      <c r="S18" s="12">
        <f t="shared" si="5"/>
        <v>1.351</v>
      </c>
      <c r="T18" s="14">
        <f t="shared" si="6"/>
        <v>51202.9</v>
      </c>
    </row>
    <row r="19" ht="30" customHeight="1" spans="1:20">
      <c r="A19" s="10">
        <v>15</v>
      </c>
      <c r="B19" s="119" t="s">
        <v>227</v>
      </c>
      <c r="C19" s="12">
        <v>0.819</v>
      </c>
      <c r="D19" s="14">
        <f t="shared" ref="D19:D24" si="11">C19*37900*0.3</f>
        <v>9312.03</v>
      </c>
      <c r="E19" s="14">
        <f t="shared" ref="E19:E24" si="12">C19*37900*0.7</f>
        <v>21728.07</v>
      </c>
      <c r="F19" s="14">
        <f t="shared" ref="F19:F24" si="13">C19*1730*0.6</f>
        <v>850.122</v>
      </c>
      <c r="G19" s="12"/>
      <c r="H19" s="14"/>
      <c r="I19" s="14"/>
      <c r="J19" s="12"/>
      <c r="K19" s="14"/>
      <c r="L19" s="14"/>
      <c r="M19" s="12"/>
      <c r="N19" s="14"/>
      <c r="O19" s="14"/>
      <c r="P19" s="12"/>
      <c r="Q19" s="14"/>
      <c r="R19" s="14"/>
      <c r="S19" s="12">
        <f t="shared" si="5"/>
        <v>0.819</v>
      </c>
      <c r="T19" s="14">
        <f t="shared" si="6"/>
        <v>31890.222</v>
      </c>
    </row>
    <row r="20" ht="30" customHeight="1" spans="1:20">
      <c r="A20" s="10">
        <v>16</v>
      </c>
      <c r="B20" s="119" t="s">
        <v>228</v>
      </c>
      <c r="C20" s="12">
        <v>2.739</v>
      </c>
      <c r="D20" s="14">
        <f t="shared" si="11"/>
        <v>31142.43</v>
      </c>
      <c r="E20" s="14">
        <f t="shared" si="12"/>
        <v>72665.67</v>
      </c>
      <c r="F20" s="14">
        <f t="shared" si="13"/>
        <v>2843.082</v>
      </c>
      <c r="G20" s="12">
        <v>4.521</v>
      </c>
      <c r="H20" s="14">
        <f t="shared" ref="H20:H26" si="14">G20*37900*0.3</f>
        <v>51403.77</v>
      </c>
      <c r="I20" s="14">
        <f t="shared" ref="I20:I26" si="15">G20*37900*0.7</f>
        <v>119942.13</v>
      </c>
      <c r="J20" s="12"/>
      <c r="K20" s="14"/>
      <c r="L20" s="14"/>
      <c r="M20" s="12">
        <v>0.651</v>
      </c>
      <c r="N20" s="14">
        <f>M20*18950*0.3</f>
        <v>3700.935</v>
      </c>
      <c r="O20" s="14">
        <f>M20*18950*0.7</f>
        <v>8635.515</v>
      </c>
      <c r="P20" s="12"/>
      <c r="Q20" s="14"/>
      <c r="R20" s="14"/>
      <c r="S20" s="12">
        <f t="shared" si="5"/>
        <v>7.911</v>
      </c>
      <c r="T20" s="14">
        <f t="shared" si="6"/>
        <v>290333.532</v>
      </c>
    </row>
    <row r="21" ht="30" customHeight="1" spans="1:20">
      <c r="A21" s="10">
        <v>17</v>
      </c>
      <c r="B21" s="119" t="s">
        <v>229</v>
      </c>
      <c r="C21" s="12">
        <v>0.324</v>
      </c>
      <c r="D21" s="14">
        <f t="shared" si="11"/>
        <v>3683.88</v>
      </c>
      <c r="E21" s="14">
        <f t="shared" si="12"/>
        <v>8595.72</v>
      </c>
      <c r="F21" s="14">
        <f t="shared" si="13"/>
        <v>336.312</v>
      </c>
      <c r="G21" s="12"/>
      <c r="H21" s="14"/>
      <c r="I21" s="14"/>
      <c r="J21" s="12"/>
      <c r="K21" s="14"/>
      <c r="L21" s="14"/>
      <c r="M21" s="12"/>
      <c r="N21" s="14"/>
      <c r="O21" s="14"/>
      <c r="P21" s="12"/>
      <c r="Q21" s="14"/>
      <c r="R21" s="14"/>
      <c r="S21" s="12">
        <f t="shared" si="5"/>
        <v>0.324</v>
      </c>
      <c r="T21" s="14">
        <f t="shared" si="6"/>
        <v>12615.912</v>
      </c>
    </row>
    <row r="22" ht="30" customHeight="1" spans="1:20">
      <c r="A22" s="10">
        <v>18</v>
      </c>
      <c r="B22" s="119" t="s">
        <v>230</v>
      </c>
      <c r="C22" s="12">
        <v>0.073</v>
      </c>
      <c r="D22" s="14">
        <f t="shared" si="11"/>
        <v>830.01</v>
      </c>
      <c r="E22" s="14">
        <f t="shared" si="12"/>
        <v>1936.69</v>
      </c>
      <c r="F22" s="14">
        <f t="shared" si="13"/>
        <v>75.774</v>
      </c>
      <c r="G22" s="12"/>
      <c r="H22" s="14"/>
      <c r="I22" s="14"/>
      <c r="J22" s="12"/>
      <c r="K22" s="14"/>
      <c r="L22" s="14"/>
      <c r="M22" s="12"/>
      <c r="N22" s="14"/>
      <c r="O22" s="14"/>
      <c r="P22" s="12"/>
      <c r="Q22" s="14"/>
      <c r="R22" s="14"/>
      <c r="S22" s="12">
        <f t="shared" si="5"/>
        <v>0.073</v>
      </c>
      <c r="T22" s="14">
        <f t="shared" si="6"/>
        <v>2842.474</v>
      </c>
    </row>
    <row r="23" ht="30" customHeight="1" spans="1:20">
      <c r="A23" s="10">
        <v>19</v>
      </c>
      <c r="B23" s="119" t="s">
        <v>231</v>
      </c>
      <c r="C23" s="12">
        <v>0.261</v>
      </c>
      <c r="D23" s="14">
        <f t="shared" si="11"/>
        <v>2967.57</v>
      </c>
      <c r="E23" s="14">
        <f t="shared" si="12"/>
        <v>6924.33</v>
      </c>
      <c r="F23" s="14">
        <f t="shared" si="13"/>
        <v>270.918</v>
      </c>
      <c r="G23" s="12"/>
      <c r="H23" s="14"/>
      <c r="I23" s="14"/>
      <c r="J23" s="12"/>
      <c r="K23" s="14"/>
      <c r="L23" s="14"/>
      <c r="M23" s="12">
        <v>0.573</v>
      </c>
      <c r="N23" s="14">
        <f t="shared" ref="N23:N28" si="16">M23*18950*0.3</f>
        <v>3257.505</v>
      </c>
      <c r="O23" s="14">
        <f t="shared" ref="O23:O28" si="17">M23*18950*0.7</f>
        <v>7600.845</v>
      </c>
      <c r="P23" s="12"/>
      <c r="Q23" s="14"/>
      <c r="R23" s="14"/>
      <c r="S23" s="12">
        <f t="shared" si="5"/>
        <v>0.834</v>
      </c>
      <c r="T23" s="14">
        <f t="shared" si="6"/>
        <v>21021.168</v>
      </c>
    </row>
    <row r="24" ht="30" customHeight="1" spans="1:20">
      <c r="A24" s="10">
        <v>20</v>
      </c>
      <c r="B24" s="119" t="s">
        <v>232</v>
      </c>
      <c r="C24" s="12">
        <v>0.487</v>
      </c>
      <c r="D24" s="14">
        <f t="shared" si="11"/>
        <v>5537.19</v>
      </c>
      <c r="E24" s="14">
        <f t="shared" si="12"/>
        <v>12920.11</v>
      </c>
      <c r="F24" s="14">
        <f t="shared" si="13"/>
        <v>505.506</v>
      </c>
      <c r="G24" s="12">
        <v>0.098</v>
      </c>
      <c r="H24" s="14">
        <f t="shared" si="14"/>
        <v>1114.26</v>
      </c>
      <c r="I24" s="14">
        <f t="shared" si="15"/>
        <v>2599.94</v>
      </c>
      <c r="J24" s="12"/>
      <c r="K24" s="14"/>
      <c r="L24" s="14"/>
      <c r="M24" s="12"/>
      <c r="N24" s="14"/>
      <c r="O24" s="14"/>
      <c r="P24" s="12"/>
      <c r="Q24" s="14"/>
      <c r="R24" s="14"/>
      <c r="S24" s="12">
        <f t="shared" si="5"/>
        <v>0.585</v>
      </c>
      <c r="T24" s="14">
        <f t="shared" si="6"/>
        <v>22677.006</v>
      </c>
    </row>
    <row r="25" ht="30" customHeight="1" spans="1:20">
      <c r="A25" s="10">
        <v>21</v>
      </c>
      <c r="B25" s="120" t="s">
        <v>233</v>
      </c>
      <c r="C25" s="12"/>
      <c r="D25" s="14"/>
      <c r="E25" s="14"/>
      <c r="F25" s="14"/>
      <c r="G25" s="12">
        <v>1.671</v>
      </c>
      <c r="H25" s="14">
        <f t="shared" si="14"/>
        <v>18999.27</v>
      </c>
      <c r="I25" s="14">
        <f t="shared" si="15"/>
        <v>44331.63</v>
      </c>
      <c r="J25" s="12"/>
      <c r="K25" s="14"/>
      <c r="L25" s="14"/>
      <c r="M25" s="12"/>
      <c r="N25" s="14"/>
      <c r="O25" s="14"/>
      <c r="P25" s="12"/>
      <c r="Q25" s="14"/>
      <c r="R25" s="14"/>
      <c r="S25" s="12">
        <f t="shared" si="5"/>
        <v>1.671</v>
      </c>
      <c r="T25" s="14">
        <f t="shared" si="6"/>
        <v>63330.9</v>
      </c>
    </row>
    <row r="26" ht="30" customHeight="1" spans="1:20">
      <c r="A26" s="10">
        <v>22</v>
      </c>
      <c r="B26" s="119" t="s">
        <v>234</v>
      </c>
      <c r="C26" s="12">
        <v>3.297</v>
      </c>
      <c r="D26" s="14">
        <f t="shared" ref="D26:D39" si="18">C26*37900*0.3</f>
        <v>37486.89</v>
      </c>
      <c r="E26" s="14">
        <f t="shared" ref="E26:E39" si="19">C26*37900*0.7</f>
        <v>87469.41</v>
      </c>
      <c r="F26" s="14">
        <f t="shared" ref="F26:F39" si="20">C26*1730*0.6</f>
        <v>3422.286</v>
      </c>
      <c r="G26" s="12">
        <v>3.129</v>
      </c>
      <c r="H26" s="14">
        <f t="shared" si="14"/>
        <v>35576.73</v>
      </c>
      <c r="I26" s="14">
        <f t="shared" si="15"/>
        <v>83012.37</v>
      </c>
      <c r="J26" s="12"/>
      <c r="K26" s="14"/>
      <c r="L26" s="14"/>
      <c r="M26" s="12">
        <v>0.229</v>
      </c>
      <c r="N26" s="14">
        <f t="shared" si="16"/>
        <v>1301.865</v>
      </c>
      <c r="O26" s="14">
        <f t="shared" si="17"/>
        <v>3037.685</v>
      </c>
      <c r="P26" s="12"/>
      <c r="Q26" s="14"/>
      <c r="R26" s="14"/>
      <c r="S26" s="12">
        <f t="shared" si="5"/>
        <v>6.655</v>
      </c>
      <c r="T26" s="14">
        <f t="shared" si="6"/>
        <v>251307.236</v>
      </c>
    </row>
    <row r="27" ht="30" customHeight="1" spans="1:20">
      <c r="A27" s="10">
        <v>23</v>
      </c>
      <c r="B27" s="119" t="s">
        <v>235</v>
      </c>
      <c r="C27" s="12">
        <v>0.112</v>
      </c>
      <c r="D27" s="14">
        <f t="shared" si="18"/>
        <v>1273.44</v>
      </c>
      <c r="E27" s="14">
        <f t="shared" si="19"/>
        <v>2971.36</v>
      </c>
      <c r="F27" s="14">
        <f t="shared" si="20"/>
        <v>116.256</v>
      </c>
      <c r="G27" s="12"/>
      <c r="H27" s="14"/>
      <c r="I27" s="14"/>
      <c r="J27" s="12"/>
      <c r="K27" s="14"/>
      <c r="L27" s="14"/>
      <c r="M27" s="12"/>
      <c r="N27" s="14"/>
      <c r="O27" s="14"/>
      <c r="P27" s="12"/>
      <c r="Q27" s="14"/>
      <c r="R27" s="14"/>
      <c r="S27" s="12">
        <f t="shared" si="5"/>
        <v>0.112</v>
      </c>
      <c r="T27" s="14">
        <f t="shared" si="6"/>
        <v>4361.056</v>
      </c>
    </row>
    <row r="28" ht="30" customHeight="1" spans="1:20">
      <c r="A28" s="10">
        <v>24</v>
      </c>
      <c r="B28" s="119" t="s">
        <v>236</v>
      </c>
      <c r="C28" s="12">
        <v>6.006</v>
      </c>
      <c r="D28" s="14">
        <f t="shared" si="18"/>
        <v>68288.22</v>
      </c>
      <c r="E28" s="14">
        <f t="shared" si="19"/>
        <v>159339.18</v>
      </c>
      <c r="F28" s="14">
        <f t="shared" si="20"/>
        <v>6234.228</v>
      </c>
      <c r="G28" s="12">
        <v>1.001</v>
      </c>
      <c r="H28" s="14">
        <f t="shared" ref="H28:H32" si="21">G28*37900*0.3</f>
        <v>11381.37</v>
      </c>
      <c r="I28" s="14">
        <f t="shared" ref="I28:I32" si="22">G28*37900*0.7</f>
        <v>26556.53</v>
      </c>
      <c r="J28" s="12"/>
      <c r="K28" s="14"/>
      <c r="L28" s="14"/>
      <c r="M28" s="12">
        <v>0.097</v>
      </c>
      <c r="N28" s="14">
        <f t="shared" si="16"/>
        <v>551.445</v>
      </c>
      <c r="O28" s="14">
        <f t="shared" si="17"/>
        <v>1286.705</v>
      </c>
      <c r="P28" s="12"/>
      <c r="Q28" s="14"/>
      <c r="R28" s="14"/>
      <c r="S28" s="12">
        <f t="shared" si="5"/>
        <v>7.104</v>
      </c>
      <c r="T28" s="14">
        <f t="shared" si="6"/>
        <v>273637.678</v>
      </c>
    </row>
    <row r="29" ht="30" customHeight="1" spans="1:20">
      <c r="A29" s="10">
        <v>25</v>
      </c>
      <c r="B29" s="119" t="s">
        <v>237</v>
      </c>
      <c r="C29" s="12">
        <v>0.195</v>
      </c>
      <c r="D29" s="14">
        <f t="shared" si="18"/>
        <v>2217.15</v>
      </c>
      <c r="E29" s="14">
        <f t="shared" si="19"/>
        <v>5173.35</v>
      </c>
      <c r="F29" s="14">
        <f t="shared" si="20"/>
        <v>202.41</v>
      </c>
      <c r="G29" s="12">
        <v>0.263</v>
      </c>
      <c r="H29" s="14">
        <f t="shared" si="21"/>
        <v>2990.31</v>
      </c>
      <c r="I29" s="14">
        <f t="shared" si="22"/>
        <v>6977.39</v>
      </c>
      <c r="J29" s="12"/>
      <c r="K29" s="14"/>
      <c r="L29" s="14"/>
      <c r="M29" s="12"/>
      <c r="N29" s="14"/>
      <c r="O29" s="14"/>
      <c r="P29" s="12"/>
      <c r="Q29" s="14"/>
      <c r="R29" s="14"/>
      <c r="S29" s="12">
        <f t="shared" si="5"/>
        <v>0.458</v>
      </c>
      <c r="T29" s="14">
        <f t="shared" si="6"/>
        <v>17560.61</v>
      </c>
    </row>
    <row r="30" ht="30" customHeight="1" spans="1:20">
      <c r="A30" s="10">
        <v>26</v>
      </c>
      <c r="B30" s="119" t="s">
        <v>238</v>
      </c>
      <c r="C30" s="12">
        <v>0.419</v>
      </c>
      <c r="D30" s="14">
        <f t="shared" si="18"/>
        <v>4764.03</v>
      </c>
      <c r="E30" s="14">
        <f t="shared" si="19"/>
        <v>11116.07</v>
      </c>
      <c r="F30" s="14">
        <f t="shared" si="20"/>
        <v>434.922</v>
      </c>
      <c r="G30" s="12"/>
      <c r="H30" s="14"/>
      <c r="I30" s="14"/>
      <c r="J30" s="12"/>
      <c r="K30" s="14"/>
      <c r="L30" s="14"/>
      <c r="M30" s="12">
        <v>0.293</v>
      </c>
      <c r="N30" s="14">
        <f t="shared" ref="N30:N32" si="23">M30*18950*0.3</f>
        <v>1665.705</v>
      </c>
      <c r="O30" s="14">
        <f t="shared" ref="O30:O32" si="24">M30*18950*0.7</f>
        <v>3886.645</v>
      </c>
      <c r="P30" s="12"/>
      <c r="Q30" s="14"/>
      <c r="R30" s="14"/>
      <c r="S30" s="12">
        <f t="shared" si="5"/>
        <v>0.712</v>
      </c>
      <c r="T30" s="14">
        <f t="shared" si="6"/>
        <v>21867.372</v>
      </c>
    </row>
    <row r="31" ht="30" customHeight="1" spans="1:20">
      <c r="A31" s="10">
        <v>27</v>
      </c>
      <c r="B31" s="119" t="s">
        <v>239</v>
      </c>
      <c r="C31" s="12">
        <v>1.008</v>
      </c>
      <c r="D31" s="14">
        <f t="shared" si="18"/>
        <v>11460.96</v>
      </c>
      <c r="E31" s="14">
        <f t="shared" si="19"/>
        <v>26742.24</v>
      </c>
      <c r="F31" s="14">
        <f t="shared" si="20"/>
        <v>1046.304</v>
      </c>
      <c r="G31" s="12"/>
      <c r="H31" s="14"/>
      <c r="I31" s="14"/>
      <c r="J31" s="12"/>
      <c r="K31" s="14"/>
      <c r="L31" s="14"/>
      <c r="M31" s="12">
        <v>0.211</v>
      </c>
      <c r="N31" s="14">
        <f t="shared" si="23"/>
        <v>1199.535</v>
      </c>
      <c r="O31" s="14">
        <f t="shared" si="24"/>
        <v>2798.915</v>
      </c>
      <c r="P31" s="12"/>
      <c r="Q31" s="14"/>
      <c r="R31" s="14"/>
      <c r="S31" s="12">
        <f t="shared" si="5"/>
        <v>1.219</v>
      </c>
      <c r="T31" s="14">
        <f t="shared" si="6"/>
        <v>43247.954</v>
      </c>
    </row>
    <row r="32" ht="30" customHeight="1" spans="1:20">
      <c r="A32" s="10">
        <v>28</v>
      </c>
      <c r="B32" s="119" t="s">
        <v>240</v>
      </c>
      <c r="C32" s="12">
        <v>4.178</v>
      </c>
      <c r="D32" s="14">
        <f t="shared" si="18"/>
        <v>47503.86</v>
      </c>
      <c r="E32" s="14">
        <f t="shared" si="19"/>
        <v>110842.34</v>
      </c>
      <c r="F32" s="14">
        <f t="shared" si="20"/>
        <v>4336.764</v>
      </c>
      <c r="G32" s="12">
        <v>0.252</v>
      </c>
      <c r="H32" s="14">
        <f t="shared" si="21"/>
        <v>2865.24</v>
      </c>
      <c r="I32" s="14">
        <f t="shared" si="22"/>
        <v>6685.56</v>
      </c>
      <c r="J32" s="12"/>
      <c r="K32" s="14"/>
      <c r="L32" s="14"/>
      <c r="M32" s="12">
        <v>0.833</v>
      </c>
      <c r="N32" s="14">
        <f t="shared" si="23"/>
        <v>4735.605</v>
      </c>
      <c r="O32" s="14">
        <f t="shared" si="24"/>
        <v>11049.745</v>
      </c>
      <c r="P32" s="12"/>
      <c r="Q32" s="14"/>
      <c r="R32" s="14"/>
      <c r="S32" s="12">
        <f t="shared" si="5"/>
        <v>5.263</v>
      </c>
      <c r="T32" s="14">
        <f t="shared" si="6"/>
        <v>188019.114</v>
      </c>
    </row>
    <row r="33" ht="30" customHeight="1" spans="1:20">
      <c r="A33" s="10">
        <v>29</v>
      </c>
      <c r="B33" s="119" t="s">
        <v>241</v>
      </c>
      <c r="C33" s="12">
        <v>0.034</v>
      </c>
      <c r="D33" s="14">
        <f t="shared" si="18"/>
        <v>386.58</v>
      </c>
      <c r="E33" s="14">
        <f t="shared" si="19"/>
        <v>902.02</v>
      </c>
      <c r="F33" s="14">
        <f t="shared" si="20"/>
        <v>35.292</v>
      </c>
      <c r="G33" s="12"/>
      <c r="H33" s="14"/>
      <c r="I33" s="14"/>
      <c r="J33" s="12"/>
      <c r="K33" s="14"/>
      <c r="L33" s="14"/>
      <c r="M33" s="12"/>
      <c r="N33" s="14"/>
      <c r="O33" s="14"/>
      <c r="P33" s="12"/>
      <c r="Q33" s="14"/>
      <c r="R33" s="14"/>
      <c r="S33" s="12">
        <f t="shared" si="5"/>
        <v>0.034</v>
      </c>
      <c r="T33" s="14">
        <f t="shared" si="6"/>
        <v>1323.892</v>
      </c>
    </row>
    <row r="34" ht="30" customHeight="1" spans="1:20">
      <c r="A34" s="10">
        <v>30</v>
      </c>
      <c r="B34" s="119" t="s">
        <v>242</v>
      </c>
      <c r="C34" s="12">
        <v>0.393</v>
      </c>
      <c r="D34" s="14">
        <f t="shared" si="18"/>
        <v>4468.41</v>
      </c>
      <c r="E34" s="14">
        <f t="shared" si="19"/>
        <v>10426.29</v>
      </c>
      <c r="F34" s="14">
        <f t="shared" si="20"/>
        <v>407.934</v>
      </c>
      <c r="G34" s="12">
        <v>0.854</v>
      </c>
      <c r="H34" s="14">
        <f t="shared" ref="H34:H43" si="25">G34*37900*0.3</f>
        <v>9709.98</v>
      </c>
      <c r="I34" s="14">
        <f t="shared" ref="I34:I43" si="26">G34*37900*0.7</f>
        <v>22656.62</v>
      </c>
      <c r="J34" s="12"/>
      <c r="K34" s="14"/>
      <c r="L34" s="14"/>
      <c r="M34" s="12"/>
      <c r="N34" s="14"/>
      <c r="O34" s="14"/>
      <c r="P34" s="12"/>
      <c r="Q34" s="14"/>
      <c r="R34" s="14"/>
      <c r="S34" s="12">
        <f t="shared" si="5"/>
        <v>1.247</v>
      </c>
      <c r="T34" s="14">
        <f t="shared" si="6"/>
        <v>47669.234</v>
      </c>
    </row>
    <row r="35" ht="30" customHeight="1" spans="1:20">
      <c r="A35" s="10">
        <v>31</v>
      </c>
      <c r="B35" s="119" t="s">
        <v>243</v>
      </c>
      <c r="C35" s="12">
        <v>0.991</v>
      </c>
      <c r="D35" s="14">
        <f t="shared" si="18"/>
        <v>11267.67</v>
      </c>
      <c r="E35" s="14">
        <f t="shared" si="19"/>
        <v>26291.23</v>
      </c>
      <c r="F35" s="14">
        <f t="shared" si="20"/>
        <v>1028.658</v>
      </c>
      <c r="G35" s="12">
        <v>0.036</v>
      </c>
      <c r="H35" s="14">
        <f t="shared" si="25"/>
        <v>409.32</v>
      </c>
      <c r="I35" s="14">
        <f t="shared" si="26"/>
        <v>955.08</v>
      </c>
      <c r="J35" s="12"/>
      <c r="K35" s="14"/>
      <c r="L35" s="14"/>
      <c r="M35" s="12"/>
      <c r="N35" s="14"/>
      <c r="O35" s="14"/>
      <c r="P35" s="12"/>
      <c r="Q35" s="14"/>
      <c r="R35" s="14"/>
      <c r="S35" s="12">
        <f t="shared" si="5"/>
        <v>1.027</v>
      </c>
      <c r="T35" s="14">
        <f t="shared" si="6"/>
        <v>39951.958</v>
      </c>
    </row>
    <row r="36" ht="30" customHeight="1" spans="1:20">
      <c r="A36" s="10">
        <v>32</v>
      </c>
      <c r="B36" s="119" t="s">
        <v>244</v>
      </c>
      <c r="C36" s="12">
        <v>0.135</v>
      </c>
      <c r="D36" s="14">
        <f t="shared" si="18"/>
        <v>1534.95</v>
      </c>
      <c r="E36" s="14">
        <f t="shared" si="19"/>
        <v>3581.55</v>
      </c>
      <c r="F36" s="14">
        <f t="shared" si="20"/>
        <v>140.13</v>
      </c>
      <c r="G36" s="12"/>
      <c r="H36" s="14"/>
      <c r="I36" s="14"/>
      <c r="J36" s="12"/>
      <c r="K36" s="14"/>
      <c r="L36" s="14"/>
      <c r="M36" s="12">
        <v>0.016</v>
      </c>
      <c r="N36" s="14">
        <f>M36*18950*0.3</f>
        <v>90.96</v>
      </c>
      <c r="O36" s="14">
        <f>M36*18950*0.7</f>
        <v>212.24</v>
      </c>
      <c r="P36" s="12"/>
      <c r="Q36" s="14"/>
      <c r="R36" s="14"/>
      <c r="S36" s="12">
        <f t="shared" si="5"/>
        <v>0.151</v>
      </c>
      <c r="T36" s="14">
        <f t="shared" si="6"/>
        <v>5559.83</v>
      </c>
    </row>
    <row r="37" ht="30" customHeight="1" spans="1:20">
      <c r="A37" s="10">
        <v>33</v>
      </c>
      <c r="B37" s="119" t="s">
        <v>245</v>
      </c>
      <c r="C37" s="12">
        <v>2.015</v>
      </c>
      <c r="D37" s="14">
        <f t="shared" si="18"/>
        <v>22910.55</v>
      </c>
      <c r="E37" s="14">
        <f t="shared" si="19"/>
        <v>53457.95</v>
      </c>
      <c r="F37" s="14">
        <f t="shared" si="20"/>
        <v>2091.57</v>
      </c>
      <c r="G37" s="12"/>
      <c r="H37" s="14"/>
      <c r="I37" s="14"/>
      <c r="J37" s="12"/>
      <c r="K37" s="14"/>
      <c r="L37" s="14"/>
      <c r="M37" s="12">
        <v>0.436</v>
      </c>
      <c r="N37" s="14">
        <f>M37*18950*0.3</f>
        <v>2478.66</v>
      </c>
      <c r="O37" s="14">
        <f>M37*18950*0.7</f>
        <v>5783.54</v>
      </c>
      <c r="P37" s="12"/>
      <c r="Q37" s="14"/>
      <c r="R37" s="14"/>
      <c r="S37" s="12">
        <f t="shared" si="5"/>
        <v>2.451</v>
      </c>
      <c r="T37" s="14">
        <f t="shared" si="6"/>
        <v>86722.27</v>
      </c>
    </row>
    <row r="38" ht="30" customHeight="1" spans="1:20">
      <c r="A38" s="10">
        <v>34</v>
      </c>
      <c r="B38" s="119" t="s">
        <v>246</v>
      </c>
      <c r="C38" s="12">
        <v>0.086</v>
      </c>
      <c r="D38" s="14">
        <f t="shared" si="18"/>
        <v>977.82</v>
      </c>
      <c r="E38" s="14">
        <f t="shared" si="19"/>
        <v>2281.58</v>
      </c>
      <c r="F38" s="14">
        <f t="shared" si="20"/>
        <v>89.268</v>
      </c>
      <c r="G38" s="12"/>
      <c r="H38" s="14"/>
      <c r="I38" s="14"/>
      <c r="J38" s="12"/>
      <c r="K38" s="14"/>
      <c r="L38" s="14"/>
      <c r="M38" s="12"/>
      <c r="N38" s="14"/>
      <c r="O38" s="14"/>
      <c r="P38" s="12"/>
      <c r="Q38" s="14"/>
      <c r="R38" s="14"/>
      <c r="S38" s="12">
        <f t="shared" si="5"/>
        <v>0.086</v>
      </c>
      <c r="T38" s="14">
        <f t="shared" si="6"/>
        <v>3348.668</v>
      </c>
    </row>
    <row r="39" ht="30" customHeight="1" spans="1:20">
      <c r="A39" s="10">
        <v>35</v>
      </c>
      <c r="B39" s="119" t="s">
        <v>247</v>
      </c>
      <c r="C39" s="12">
        <v>0.477</v>
      </c>
      <c r="D39" s="14">
        <f t="shared" si="18"/>
        <v>5423.49</v>
      </c>
      <c r="E39" s="14">
        <f t="shared" si="19"/>
        <v>12654.81</v>
      </c>
      <c r="F39" s="14">
        <f t="shared" si="20"/>
        <v>495.126</v>
      </c>
      <c r="G39" s="12">
        <v>0.087</v>
      </c>
      <c r="H39" s="14">
        <f t="shared" si="25"/>
        <v>989.19</v>
      </c>
      <c r="I39" s="14">
        <f t="shared" si="26"/>
        <v>2308.11</v>
      </c>
      <c r="J39" s="12"/>
      <c r="K39" s="14"/>
      <c r="L39" s="14"/>
      <c r="M39" s="12"/>
      <c r="N39" s="14"/>
      <c r="O39" s="14"/>
      <c r="P39" s="12"/>
      <c r="Q39" s="14"/>
      <c r="R39" s="14"/>
      <c r="S39" s="12">
        <f t="shared" si="5"/>
        <v>0.564</v>
      </c>
      <c r="T39" s="14">
        <f t="shared" si="6"/>
        <v>21870.726</v>
      </c>
    </row>
    <row r="40" ht="30" customHeight="1" spans="1:20">
      <c r="A40" s="10">
        <v>36</v>
      </c>
      <c r="B40" s="119" t="s">
        <v>108</v>
      </c>
      <c r="C40" s="12"/>
      <c r="D40" s="14"/>
      <c r="E40" s="14"/>
      <c r="F40" s="14"/>
      <c r="G40" s="12">
        <v>0.126</v>
      </c>
      <c r="H40" s="14">
        <f t="shared" si="25"/>
        <v>1432.62</v>
      </c>
      <c r="I40" s="14">
        <f t="shared" si="26"/>
        <v>3342.78</v>
      </c>
      <c r="J40" s="12"/>
      <c r="K40" s="14"/>
      <c r="L40" s="14"/>
      <c r="M40" s="12"/>
      <c r="N40" s="14"/>
      <c r="O40" s="14"/>
      <c r="P40" s="12"/>
      <c r="Q40" s="14"/>
      <c r="R40" s="14"/>
      <c r="S40" s="12">
        <f t="shared" si="5"/>
        <v>0.126</v>
      </c>
      <c r="T40" s="14">
        <f t="shared" si="6"/>
        <v>4775.4</v>
      </c>
    </row>
    <row r="41" ht="30" customHeight="1" spans="1:20">
      <c r="A41" s="10">
        <v>37</v>
      </c>
      <c r="B41" s="119" t="s">
        <v>248</v>
      </c>
      <c r="C41" s="12">
        <v>1.404</v>
      </c>
      <c r="D41" s="14">
        <f t="shared" ref="D41:D44" si="27">C41*37900*0.3</f>
        <v>15963.48</v>
      </c>
      <c r="E41" s="14">
        <f t="shared" ref="E41:E44" si="28">C41*37900*0.7</f>
        <v>37248.12</v>
      </c>
      <c r="F41" s="14">
        <f t="shared" ref="F41:F44" si="29">C41*1730*0.6</f>
        <v>1457.352</v>
      </c>
      <c r="G41" s="12">
        <v>0.639</v>
      </c>
      <c r="H41" s="14">
        <f t="shared" si="25"/>
        <v>7265.43</v>
      </c>
      <c r="I41" s="14">
        <f t="shared" si="26"/>
        <v>16952.67</v>
      </c>
      <c r="J41" s="12"/>
      <c r="K41" s="14"/>
      <c r="L41" s="14"/>
      <c r="M41" s="12"/>
      <c r="N41" s="14"/>
      <c r="O41" s="14"/>
      <c r="P41" s="12"/>
      <c r="Q41" s="14"/>
      <c r="R41" s="14"/>
      <c r="S41" s="12">
        <f t="shared" si="5"/>
        <v>2.043</v>
      </c>
      <c r="T41" s="14">
        <f t="shared" si="6"/>
        <v>78887.052</v>
      </c>
    </row>
    <row r="42" ht="30" customHeight="1" spans="1:20">
      <c r="A42" s="10">
        <v>38</v>
      </c>
      <c r="B42" s="119" t="s">
        <v>249</v>
      </c>
      <c r="C42" s="12"/>
      <c r="D42" s="14"/>
      <c r="E42" s="14"/>
      <c r="F42" s="14"/>
      <c r="G42" s="12">
        <v>0.237</v>
      </c>
      <c r="H42" s="14">
        <f t="shared" si="25"/>
        <v>2694.69</v>
      </c>
      <c r="I42" s="14">
        <f t="shared" si="26"/>
        <v>6287.61</v>
      </c>
      <c r="J42" s="12"/>
      <c r="K42" s="14"/>
      <c r="L42" s="14"/>
      <c r="M42" s="12">
        <v>0.087</v>
      </c>
      <c r="N42" s="14">
        <f>M42*18950*0.3</f>
        <v>494.595</v>
      </c>
      <c r="O42" s="14">
        <f>M42*18950*0.7</f>
        <v>1154.055</v>
      </c>
      <c r="P42" s="12"/>
      <c r="Q42" s="14"/>
      <c r="R42" s="14"/>
      <c r="S42" s="12">
        <f t="shared" si="5"/>
        <v>0.324</v>
      </c>
      <c r="T42" s="14">
        <f t="shared" si="6"/>
        <v>10630.95</v>
      </c>
    </row>
    <row r="43" ht="30" customHeight="1" spans="1:20">
      <c r="A43" s="10">
        <v>39</v>
      </c>
      <c r="B43" s="119" t="s">
        <v>250</v>
      </c>
      <c r="C43" s="12">
        <v>2.616</v>
      </c>
      <c r="D43" s="14">
        <f t="shared" si="27"/>
        <v>29743.92</v>
      </c>
      <c r="E43" s="14">
        <f t="shared" si="28"/>
        <v>69402.48</v>
      </c>
      <c r="F43" s="14">
        <f t="shared" si="29"/>
        <v>2715.408</v>
      </c>
      <c r="G43" s="12">
        <v>0.851</v>
      </c>
      <c r="H43" s="14">
        <f t="shared" si="25"/>
        <v>9675.87</v>
      </c>
      <c r="I43" s="14">
        <f t="shared" si="26"/>
        <v>22577.03</v>
      </c>
      <c r="J43" s="12"/>
      <c r="K43" s="14"/>
      <c r="L43" s="14"/>
      <c r="M43" s="12">
        <v>0.24</v>
      </c>
      <c r="N43" s="14">
        <f>M43*18950*0.3</f>
        <v>1364.4</v>
      </c>
      <c r="O43" s="14">
        <f>M43*18950*0.7</f>
        <v>3183.6</v>
      </c>
      <c r="P43" s="12"/>
      <c r="Q43" s="14"/>
      <c r="R43" s="14"/>
      <c r="S43" s="12">
        <f t="shared" si="5"/>
        <v>3.707</v>
      </c>
      <c r="T43" s="14">
        <f t="shared" si="6"/>
        <v>138662.708</v>
      </c>
    </row>
    <row r="44" ht="30" customHeight="1" spans="1:20">
      <c r="A44" s="10">
        <v>40</v>
      </c>
      <c r="B44" s="119" t="s">
        <v>251</v>
      </c>
      <c r="C44" s="12">
        <v>0.027</v>
      </c>
      <c r="D44" s="14">
        <f t="shared" si="27"/>
        <v>306.99</v>
      </c>
      <c r="E44" s="14">
        <f t="shared" si="28"/>
        <v>716.31</v>
      </c>
      <c r="F44" s="14">
        <f t="shared" si="29"/>
        <v>28.026</v>
      </c>
      <c r="G44" s="12"/>
      <c r="H44" s="14"/>
      <c r="I44" s="14"/>
      <c r="J44" s="12">
        <v>0.1</v>
      </c>
      <c r="K44" s="14">
        <f>J44*37900*0.3</f>
        <v>1137</v>
      </c>
      <c r="L44" s="14">
        <f>J44*37900*0.7</f>
        <v>2653</v>
      </c>
      <c r="M44" s="12"/>
      <c r="N44" s="14"/>
      <c r="O44" s="14"/>
      <c r="P44" s="12">
        <v>0.019</v>
      </c>
      <c r="Q44" s="14">
        <f>P44*18950*0.3</f>
        <v>108.015</v>
      </c>
      <c r="R44" s="14">
        <f>P44*18950*0.7</f>
        <v>252.035</v>
      </c>
      <c r="S44" s="12">
        <f t="shared" si="5"/>
        <v>0.146</v>
      </c>
      <c r="T44" s="14">
        <f t="shared" si="6"/>
        <v>5201.376</v>
      </c>
    </row>
    <row r="45" ht="30" customHeight="1" spans="1:20">
      <c r="A45" s="10">
        <v>41</v>
      </c>
      <c r="B45" s="119" t="s">
        <v>252</v>
      </c>
      <c r="C45" s="12"/>
      <c r="D45" s="14"/>
      <c r="E45" s="14"/>
      <c r="F45" s="14"/>
      <c r="G45" s="12">
        <v>0.568</v>
      </c>
      <c r="H45" s="14">
        <f t="shared" ref="H45:H49" si="30">G45*37900*0.3</f>
        <v>6458.16</v>
      </c>
      <c r="I45" s="14">
        <f t="shared" ref="I45:I49" si="31">G45*37900*0.7</f>
        <v>15069.04</v>
      </c>
      <c r="J45" s="12"/>
      <c r="K45" s="14"/>
      <c r="L45" s="14"/>
      <c r="M45" s="12"/>
      <c r="N45" s="14"/>
      <c r="O45" s="14"/>
      <c r="P45" s="12"/>
      <c r="Q45" s="14"/>
      <c r="R45" s="14"/>
      <c r="S45" s="12">
        <f t="shared" si="5"/>
        <v>0.568</v>
      </c>
      <c r="T45" s="14">
        <f t="shared" si="6"/>
        <v>21527.2</v>
      </c>
    </row>
    <row r="46" ht="30" customHeight="1" spans="1:20">
      <c r="A46" s="10">
        <v>42</v>
      </c>
      <c r="B46" s="119" t="s">
        <v>253</v>
      </c>
      <c r="C46" s="12"/>
      <c r="D46" s="14"/>
      <c r="E46" s="14"/>
      <c r="F46" s="14"/>
      <c r="G46" s="12">
        <v>0.247</v>
      </c>
      <c r="H46" s="14">
        <f t="shared" si="30"/>
        <v>2808.39</v>
      </c>
      <c r="I46" s="14">
        <f t="shared" si="31"/>
        <v>6552.91</v>
      </c>
      <c r="J46" s="12"/>
      <c r="K46" s="14"/>
      <c r="L46" s="14"/>
      <c r="M46" s="12"/>
      <c r="N46" s="14"/>
      <c r="O46" s="14"/>
      <c r="P46" s="12"/>
      <c r="Q46" s="14"/>
      <c r="R46" s="14"/>
      <c r="S46" s="12">
        <f t="shared" si="5"/>
        <v>0.247</v>
      </c>
      <c r="T46" s="14">
        <f t="shared" si="6"/>
        <v>9361.3</v>
      </c>
    </row>
    <row r="47" ht="30" customHeight="1" spans="1:20">
      <c r="A47" s="10">
        <v>43</v>
      </c>
      <c r="B47" s="119" t="s">
        <v>254</v>
      </c>
      <c r="C47" s="12">
        <v>0.014</v>
      </c>
      <c r="D47" s="14">
        <f t="shared" ref="D47:D49" si="32">C47*37900*0.3</f>
        <v>159.18</v>
      </c>
      <c r="E47" s="14">
        <f t="shared" ref="E47:E49" si="33">C47*37900*0.7</f>
        <v>371.42</v>
      </c>
      <c r="F47" s="14">
        <f t="shared" ref="F47:F49" si="34">C47*1730*0.6</f>
        <v>14.532</v>
      </c>
      <c r="G47" s="12"/>
      <c r="H47" s="14"/>
      <c r="I47" s="14"/>
      <c r="J47" s="12"/>
      <c r="K47" s="14"/>
      <c r="L47" s="14"/>
      <c r="M47" s="12"/>
      <c r="N47" s="14"/>
      <c r="O47" s="14"/>
      <c r="P47" s="12"/>
      <c r="Q47" s="14"/>
      <c r="R47" s="14"/>
      <c r="S47" s="12">
        <f t="shared" si="5"/>
        <v>0.014</v>
      </c>
      <c r="T47" s="14">
        <f t="shared" si="6"/>
        <v>545.132</v>
      </c>
    </row>
    <row r="48" ht="30" customHeight="1" spans="1:20">
      <c r="A48" s="10">
        <v>44</v>
      </c>
      <c r="B48" s="119" t="s">
        <v>255</v>
      </c>
      <c r="C48" s="12">
        <v>1.479</v>
      </c>
      <c r="D48" s="14">
        <f t="shared" si="32"/>
        <v>16816.23</v>
      </c>
      <c r="E48" s="14">
        <f t="shared" si="33"/>
        <v>39237.87</v>
      </c>
      <c r="F48" s="14">
        <f t="shared" si="34"/>
        <v>1535.202</v>
      </c>
      <c r="G48" s="12"/>
      <c r="H48" s="14"/>
      <c r="I48" s="14"/>
      <c r="J48" s="12"/>
      <c r="K48" s="14"/>
      <c r="L48" s="14"/>
      <c r="M48" s="12"/>
      <c r="N48" s="14"/>
      <c r="O48" s="14"/>
      <c r="P48" s="12"/>
      <c r="Q48" s="14"/>
      <c r="R48" s="14"/>
      <c r="S48" s="12">
        <f t="shared" si="5"/>
        <v>1.479</v>
      </c>
      <c r="T48" s="14">
        <f t="shared" si="6"/>
        <v>57589.302</v>
      </c>
    </row>
    <row r="49" ht="30" customHeight="1" spans="1:20">
      <c r="A49" s="10">
        <v>45</v>
      </c>
      <c r="B49" s="119" t="s">
        <v>256</v>
      </c>
      <c r="C49" s="12">
        <v>0.82</v>
      </c>
      <c r="D49" s="14">
        <f t="shared" si="32"/>
        <v>9323.4</v>
      </c>
      <c r="E49" s="14">
        <f t="shared" si="33"/>
        <v>21754.6</v>
      </c>
      <c r="F49" s="14">
        <f t="shared" si="34"/>
        <v>851.16</v>
      </c>
      <c r="G49" s="12">
        <v>2.081</v>
      </c>
      <c r="H49" s="14">
        <f t="shared" si="30"/>
        <v>23660.97</v>
      </c>
      <c r="I49" s="14">
        <f t="shared" si="31"/>
        <v>55208.93</v>
      </c>
      <c r="J49" s="12"/>
      <c r="K49" s="14"/>
      <c r="L49" s="14"/>
      <c r="M49" s="12">
        <v>0.459</v>
      </c>
      <c r="N49" s="14">
        <f t="shared" ref="N49:N54" si="35">M49*18950*0.3</f>
        <v>2609.415</v>
      </c>
      <c r="O49" s="14">
        <f t="shared" ref="O49:O54" si="36">M49*18950*0.7</f>
        <v>6088.635</v>
      </c>
      <c r="P49" s="12"/>
      <c r="Q49" s="14"/>
      <c r="R49" s="14"/>
      <c r="S49" s="12">
        <f t="shared" si="5"/>
        <v>3.36</v>
      </c>
      <c r="T49" s="14">
        <f t="shared" si="6"/>
        <v>119497.11</v>
      </c>
    </row>
    <row r="50" ht="30" customHeight="1" spans="1:20">
      <c r="A50" s="10">
        <v>46</v>
      </c>
      <c r="B50" s="119" t="s">
        <v>257</v>
      </c>
      <c r="C50" s="12"/>
      <c r="D50" s="14"/>
      <c r="E50" s="14"/>
      <c r="F50" s="14"/>
      <c r="G50" s="12"/>
      <c r="H50" s="14"/>
      <c r="I50" s="14"/>
      <c r="J50" s="12">
        <v>1.089</v>
      </c>
      <c r="K50" s="14">
        <f>J50*37900*0.3</f>
        <v>12381.93</v>
      </c>
      <c r="L50" s="14">
        <f>J50*37900*0.7</f>
        <v>28891.17</v>
      </c>
      <c r="M50" s="12"/>
      <c r="N50" s="14"/>
      <c r="O50" s="14"/>
      <c r="P50" s="12"/>
      <c r="Q50" s="14"/>
      <c r="R50" s="14"/>
      <c r="S50" s="12">
        <f t="shared" si="5"/>
        <v>1.089</v>
      </c>
      <c r="T50" s="14">
        <f t="shared" si="6"/>
        <v>41273.1</v>
      </c>
    </row>
    <row r="51" ht="30" customHeight="1" spans="1:20">
      <c r="A51" s="10">
        <v>47</v>
      </c>
      <c r="B51" s="119" t="s">
        <v>258</v>
      </c>
      <c r="C51" s="12">
        <v>0.296</v>
      </c>
      <c r="D51" s="14">
        <f>C51*37900*0.3</f>
        <v>3365.52</v>
      </c>
      <c r="E51" s="14">
        <f>C51*37900*0.7</f>
        <v>7852.88</v>
      </c>
      <c r="F51" s="14">
        <f>C51*1730*0.6</f>
        <v>307.248</v>
      </c>
      <c r="G51" s="12">
        <v>0.528</v>
      </c>
      <c r="H51" s="14">
        <f>G51*37900*0.3</f>
        <v>6003.36</v>
      </c>
      <c r="I51" s="14">
        <f>G51*37900*0.7</f>
        <v>14007.84</v>
      </c>
      <c r="J51" s="12"/>
      <c r="K51" s="14"/>
      <c r="L51" s="14"/>
      <c r="M51" s="12"/>
      <c r="N51" s="14"/>
      <c r="O51" s="14"/>
      <c r="P51" s="12"/>
      <c r="Q51" s="14"/>
      <c r="R51" s="14"/>
      <c r="S51" s="12">
        <f t="shared" si="5"/>
        <v>0.824</v>
      </c>
      <c r="T51" s="14">
        <f t="shared" si="6"/>
        <v>31536.848</v>
      </c>
    </row>
    <row r="52" ht="30" customHeight="1" spans="1:20">
      <c r="A52" s="10">
        <v>48</v>
      </c>
      <c r="B52" s="119" t="s">
        <v>259</v>
      </c>
      <c r="C52" s="12"/>
      <c r="D52" s="14"/>
      <c r="E52" s="14"/>
      <c r="F52" s="14"/>
      <c r="G52" s="12"/>
      <c r="H52" s="14"/>
      <c r="I52" s="14"/>
      <c r="J52" s="12"/>
      <c r="K52" s="14"/>
      <c r="L52" s="14"/>
      <c r="M52" s="12">
        <v>0.008</v>
      </c>
      <c r="N52" s="14">
        <f t="shared" si="35"/>
        <v>45.48</v>
      </c>
      <c r="O52" s="14">
        <f t="shared" si="36"/>
        <v>106.12</v>
      </c>
      <c r="P52" s="12"/>
      <c r="Q52" s="14"/>
      <c r="R52" s="14"/>
      <c r="S52" s="12">
        <f t="shared" si="5"/>
        <v>0.008</v>
      </c>
      <c r="T52" s="14">
        <f t="shared" si="6"/>
        <v>151.6</v>
      </c>
    </row>
    <row r="53" ht="30" customHeight="1" spans="1:20">
      <c r="A53" s="10">
        <v>49</v>
      </c>
      <c r="B53" s="119" t="s">
        <v>260</v>
      </c>
      <c r="C53" s="12">
        <v>1.001</v>
      </c>
      <c r="D53" s="14"/>
      <c r="E53" s="14"/>
      <c r="F53" s="14"/>
      <c r="G53" s="12"/>
      <c r="H53" s="14"/>
      <c r="I53" s="14"/>
      <c r="J53" s="12"/>
      <c r="K53" s="14"/>
      <c r="L53" s="14"/>
      <c r="M53" s="12"/>
      <c r="N53" s="14"/>
      <c r="O53" s="14"/>
      <c r="P53" s="12"/>
      <c r="Q53" s="14"/>
      <c r="R53" s="14"/>
      <c r="S53" s="12">
        <f t="shared" si="5"/>
        <v>1.001</v>
      </c>
      <c r="T53" s="14">
        <f t="shared" si="6"/>
        <v>0</v>
      </c>
    </row>
    <row r="54" ht="30" customHeight="1" spans="1:20">
      <c r="A54" s="10">
        <v>50</v>
      </c>
      <c r="B54" s="119" t="s">
        <v>261</v>
      </c>
      <c r="C54" s="12">
        <v>1.275</v>
      </c>
      <c r="D54" s="14"/>
      <c r="E54" s="14"/>
      <c r="F54" s="14"/>
      <c r="G54" s="12">
        <v>0.189</v>
      </c>
      <c r="H54" s="14"/>
      <c r="I54" s="14"/>
      <c r="J54" s="12"/>
      <c r="K54" s="14"/>
      <c r="L54" s="14"/>
      <c r="M54" s="12">
        <v>0.637</v>
      </c>
      <c r="N54" s="14">
        <f t="shared" si="35"/>
        <v>3621.345</v>
      </c>
      <c r="O54" s="14">
        <f t="shared" si="36"/>
        <v>8449.805</v>
      </c>
      <c r="P54" s="12"/>
      <c r="Q54" s="14"/>
      <c r="R54" s="14"/>
      <c r="S54" s="12">
        <f t="shared" si="5"/>
        <v>2.101</v>
      </c>
      <c r="T54" s="14">
        <f t="shared" si="6"/>
        <v>12071.15</v>
      </c>
    </row>
    <row r="55" s="1" customFormat="1" ht="30" customHeight="1" spans="1:20">
      <c r="A55" s="16" t="s">
        <v>46</v>
      </c>
      <c r="B55" s="17"/>
      <c r="C55" s="18">
        <f>SUM(C5:C54)</f>
        <v>54.276</v>
      </c>
      <c r="D55" s="19">
        <f t="shared" ref="D55:F55" si="37">SUM(D5:D52)</f>
        <v>591240</v>
      </c>
      <c r="E55" s="19">
        <f t="shared" si="37"/>
        <v>1379560</v>
      </c>
      <c r="F55" s="19">
        <f t="shared" si="37"/>
        <v>53976</v>
      </c>
      <c r="G55" s="18">
        <f>SUM(G5:G54)</f>
        <v>21.488</v>
      </c>
      <c r="H55" s="19">
        <f t="shared" ref="H55:L55" si="38">SUM(H5:H52)</f>
        <v>242169.63</v>
      </c>
      <c r="I55" s="19">
        <f t="shared" si="38"/>
        <v>565062.47</v>
      </c>
      <c r="J55" s="18">
        <f t="shared" si="38"/>
        <v>2.54</v>
      </c>
      <c r="K55" s="19">
        <f t="shared" si="38"/>
        <v>28879.8</v>
      </c>
      <c r="L55" s="19">
        <f t="shared" si="38"/>
        <v>67386.2</v>
      </c>
      <c r="M55" s="18">
        <f>SUM(M5:M54)</f>
        <v>6.796</v>
      </c>
      <c r="N55" s="19">
        <f t="shared" ref="N55:R55" si="39">SUM(N5:N52)</f>
        <v>35013.915</v>
      </c>
      <c r="O55" s="19">
        <f t="shared" si="39"/>
        <v>81699.135</v>
      </c>
      <c r="P55" s="18">
        <f t="shared" si="39"/>
        <v>0.019</v>
      </c>
      <c r="Q55" s="19">
        <f t="shared" si="39"/>
        <v>108.015</v>
      </c>
      <c r="R55" s="19">
        <f t="shared" si="39"/>
        <v>252.035</v>
      </c>
      <c r="S55" s="18">
        <f>SUM(S5:S54)</f>
        <v>85.119</v>
      </c>
      <c r="T55" s="19">
        <f>SUM(T5:T54)</f>
        <v>3057418.35</v>
      </c>
    </row>
    <row r="56" spans="3:20"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</row>
    <row r="57" spans="3:20"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</row>
  </sheetData>
  <mergeCells count="12">
    <mergeCell ref="A1:T1"/>
    <mergeCell ref="C2:L2"/>
    <mergeCell ref="C3:F3"/>
    <mergeCell ref="G3:I3"/>
    <mergeCell ref="J3:L3"/>
    <mergeCell ref="A55:B55"/>
    <mergeCell ref="A2:A4"/>
    <mergeCell ref="B2:B4"/>
    <mergeCell ref="S2:S4"/>
    <mergeCell ref="T2:T4"/>
    <mergeCell ref="M2:O3"/>
    <mergeCell ref="P2:R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pane ySplit="4" topLeftCell="A5" activePane="bottomLeft" state="frozen"/>
      <selection/>
      <selection pane="bottomLeft" activeCell="A1" sqref="A1:Q1"/>
    </sheetView>
  </sheetViews>
  <sheetFormatPr defaultColWidth="9" defaultRowHeight="13.5"/>
  <cols>
    <col min="1" max="1" width="5.75" customWidth="1"/>
    <col min="3" max="3" width="9.25"/>
    <col min="4" max="4" width="14.125"/>
    <col min="5" max="5" width="15.375"/>
    <col min="6" max="6" width="12.875"/>
    <col min="7" max="7" width="10.375"/>
    <col min="8" max="9" width="15.375"/>
    <col min="11" max="11" width="12.875"/>
    <col min="12" max="12" width="14.125"/>
    <col min="14" max="15" width="12.875"/>
    <col min="16" max="16" width="10.375"/>
    <col min="17" max="17" width="16.625"/>
    <col min="20" max="20" width="11.25" customWidth="1"/>
  </cols>
  <sheetData>
    <row r="1" ht="25.5" spans="1:17">
      <c r="A1" s="30" t="s">
        <v>262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113"/>
      <c r="E2" s="113"/>
      <c r="F2" s="113"/>
      <c r="G2" s="113"/>
      <c r="H2" s="113"/>
      <c r="I2" s="113"/>
      <c r="J2" s="113"/>
      <c r="K2" s="113"/>
      <c r="L2" s="113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5" t="s">
        <v>263</v>
      </c>
      <c r="C5" s="12"/>
      <c r="D5" s="12"/>
      <c r="E5" s="12"/>
      <c r="F5" s="12"/>
      <c r="G5" s="12">
        <v>10.305</v>
      </c>
      <c r="H5" s="14">
        <f t="shared" ref="H5:H25" si="0">G5*37900*0.3</f>
        <v>117167.85</v>
      </c>
      <c r="I5" s="14">
        <f t="shared" ref="I5:I25" si="1">G5*37900*0.7</f>
        <v>273391.65</v>
      </c>
      <c r="J5" s="12"/>
      <c r="K5" s="14"/>
      <c r="L5" s="14"/>
      <c r="M5" s="12"/>
      <c r="N5" s="14"/>
      <c r="O5" s="14"/>
      <c r="P5" s="12">
        <f t="shared" ref="P5:P31" si="2">M5+J5+G5+C5</f>
        <v>10.305</v>
      </c>
      <c r="Q5" s="14">
        <f t="shared" ref="Q5:Q31" si="3">O5+N5+L5+K5+I5+H5+F5+E5+D5</f>
        <v>390559.5</v>
      </c>
    </row>
    <row r="6" ht="30" customHeight="1" spans="1:17">
      <c r="A6" s="10">
        <v>2</v>
      </c>
      <c r="B6" s="35" t="s">
        <v>264</v>
      </c>
      <c r="C6" s="12"/>
      <c r="D6" s="14"/>
      <c r="E6" s="14"/>
      <c r="F6" s="14"/>
      <c r="G6" s="12"/>
      <c r="H6" s="14"/>
      <c r="I6" s="14"/>
      <c r="J6" s="40">
        <v>0.514</v>
      </c>
      <c r="K6" s="14">
        <f>J6*37900*0.3</f>
        <v>5844.18</v>
      </c>
      <c r="L6" s="14">
        <f>J6*37900*0.7</f>
        <v>13636.42</v>
      </c>
      <c r="M6" s="12"/>
      <c r="N6" s="14"/>
      <c r="O6" s="14"/>
      <c r="P6" s="12">
        <f t="shared" si="2"/>
        <v>0.514</v>
      </c>
      <c r="Q6" s="14">
        <f t="shared" si="3"/>
        <v>19480.6</v>
      </c>
    </row>
    <row r="7" ht="30" customHeight="1" spans="1:17">
      <c r="A7" s="10">
        <v>3</v>
      </c>
      <c r="B7" s="35" t="s">
        <v>265</v>
      </c>
      <c r="C7" s="12">
        <v>0.796</v>
      </c>
      <c r="D7" s="14">
        <f t="shared" ref="D7:D12" si="4">C7*37900*0.3</f>
        <v>9050.52</v>
      </c>
      <c r="E7" s="14">
        <f t="shared" ref="E7:E12" si="5">C7*37900*0.7</f>
        <v>21117.88</v>
      </c>
      <c r="F7" s="14">
        <f t="shared" ref="F7:F12" si="6">C7*1730*0.6</f>
        <v>826.248</v>
      </c>
      <c r="G7" s="12">
        <v>5.619</v>
      </c>
      <c r="H7" s="14">
        <f t="shared" si="0"/>
        <v>63888.03</v>
      </c>
      <c r="I7" s="14">
        <f t="shared" si="1"/>
        <v>149072.07</v>
      </c>
      <c r="J7" s="12"/>
      <c r="K7" s="14"/>
      <c r="L7" s="14"/>
      <c r="M7" s="12"/>
      <c r="N7" s="14"/>
      <c r="O7" s="14"/>
      <c r="P7" s="12">
        <f t="shared" si="2"/>
        <v>6.415</v>
      </c>
      <c r="Q7" s="14">
        <f t="shared" si="3"/>
        <v>243954.748</v>
      </c>
    </row>
    <row r="8" ht="30" customHeight="1" spans="1:17">
      <c r="A8" s="10">
        <v>4</v>
      </c>
      <c r="B8" s="35" t="s">
        <v>266</v>
      </c>
      <c r="C8" s="12">
        <v>8.197</v>
      </c>
      <c r="D8" s="14">
        <f t="shared" si="4"/>
        <v>93199.89</v>
      </c>
      <c r="E8" s="14">
        <f t="shared" si="5"/>
        <v>217466.41</v>
      </c>
      <c r="F8" s="14">
        <f t="shared" si="6"/>
        <v>8508.486</v>
      </c>
      <c r="G8" s="12">
        <v>3.424</v>
      </c>
      <c r="H8" s="14">
        <f t="shared" si="0"/>
        <v>38930.88</v>
      </c>
      <c r="I8" s="14">
        <f t="shared" si="1"/>
        <v>90838.72</v>
      </c>
      <c r="J8" s="12"/>
      <c r="K8" s="14"/>
      <c r="L8" s="14"/>
      <c r="M8" s="12"/>
      <c r="N8" s="14"/>
      <c r="O8" s="14"/>
      <c r="P8" s="12">
        <f t="shared" si="2"/>
        <v>11.621</v>
      </c>
      <c r="Q8" s="14">
        <f t="shared" si="3"/>
        <v>448944.386</v>
      </c>
    </row>
    <row r="9" ht="30" customHeight="1" spans="1:17">
      <c r="A9" s="10">
        <v>5</v>
      </c>
      <c r="B9" s="35" t="s">
        <v>267</v>
      </c>
      <c r="C9" s="12">
        <v>0.607</v>
      </c>
      <c r="D9" s="14">
        <f t="shared" si="4"/>
        <v>6901.59</v>
      </c>
      <c r="E9" s="14">
        <f t="shared" si="5"/>
        <v>16103.71</v>
      </c>
      <c r="F9" s="14">
        <f t="shared" si="6"/>
        <v>630.066</v>
      </c>
      <c r="G9" s="12">
        <v>0.863</v>
      </c>
      <c r="H9" s="14">
        <f t="shared" si="0"/>
        <v>9812.31</v>
      </c>
      <c r="I9" s="14">
        <f t="shared" si="1"/>
        <v>22895.39</v>
      </c>
      <c r="J9" s="12"/>
      <c r="K9" s="14"/>
      <c r="L9" s="14"/>
      <c r="M9" s="12"/>
      <c r="N9" s="14"/>
      <c r="O9" s="14"/>
      <c r="P9" s="12">
        <f t="shared" si="2"/>
        <v>1.47</v>
      </c>
      <c r="Q9" s="14">
        <f t="shared" si="3"/>
        <v>56343.066</v>
      </c>
    </row>
    <row r="10" ht="30" customHeight="1" spans="1:17">
      <c r="A10" s="10">
        <v>6</v>
      </c>
      <c r="B10" s="35" t="s">
        <v>268</v>
      </c>
      <c r="C10" s="12">
        <v>1.252</v>
      </c>
      <c r="D10" s="14">
        <f t="shared" si="4"/>
        <v>14235.24</v>
      </c>
      <c r="E10" s="14">
        <f t="shared" si="5"/>
        <v>33215.56</v>
      </c>
      <c r="F10" s="14">
        <f t="shared" si="6"/>
        <v>1299.576</v>
      </c>
      <c r="G10" s="12">
        <v>16.234</v>
      </c>
      <c r="H10" s="14">
        <f t="shared" si="0"/>
        <v>184580.58</v>
      </c>
      <c r="I10" s="14">
        <f t="shared" si="1"/>
        <v>430688.02</v>
      </c>
      <c r="J10" s="12"/>
      <c r="K10" s="14"/>
      <c r="L10" s="14"/>
      <c r="M10" s="12"/>
      <c r="N10" s="14"/>
      <c r="O10" s="14"/>
      <c r="P10" s="12">
        <f t="shared" si="2"/>
        <v>17.486</v>
      </c>
      <c r="Q10" s="14">
        <f t="shared" si="3"/>
        <v>664018.976</v>
      </c>
    </row>
    <row r="11" ht="30" customHeight="1" spans="1:17">
      <c r="A11" s="10">
        <v>7</v>
      </c>
      <c r="B11" s="35" t="s">
        <v>269</v>
      </c>
      <c r="C11" s="12">
        <v>4.276</v>
      </c>
      <c r="D11" s="14">
        <f t="shared" si="4"/>
        <v>48618.12</v>
      </c>
      <c r="E11" s="14">
        <f t="shared" si="5"/>
        <v>113442.28</v>
      </c>
      <c r="F11" s="14">
        <f t="shared" si="6"/>
        <v>4438.488</v>
      </c>
      <c r="G11" s="12">
        <v>17.874</v>
      </c>
      <c r="H11" s="14">
        <f t="shared" si="0"/>
        <v>203227.38</v>
      </c>
      <c r="I11" s="14">
        <f t="shared" si="1"/>
        <v>474197.22</v>
      </c>
      <c r="J11" s="12"/>
      <c r="K11" s="14"/>
      <c r="L11" s="14"/>
      <c r="M11" s="12"/>
      <c r="N11" s="14"/>
      <c r="O11" s="14"/>
      <c r="P11" s="12">
        <f t="shared" si="2"/>
        <v>22.15</v>
      </c>
      <c r="Q11" s="14">
        <f t="shared" si="3"/>
        <v>843923.488</v>
      </c>
    </row>
    <row r="12" ht="30" customHeight="1" spans="1:17">
      <c r="A12" s="10">
        <v>8</v>
      </c>
      <c r="B12" s="35" t="s">
        <v>270</v>
      </c>
      <c r="C12" s="12">
        <v>7.848</v>
      </c>
      <c r="D12" s="14">
        <f t="shared" si="4"/>
        <v>89231.76</v>
      </c>
      <c r="E12" s="14">
        <f t="shared" si="5"/>
        <v>208207.44</v>
      </c>
      <c r="F12" s="14">
        <f t="shared" si="6"/>
        <v>8146.224</v>
      </c>
      <c r="G12" s="12">
        <v>6.835</v>
      </c>
      <c r="H12" s="14">
        <f t="shared" si="0"/>
        <v>77713.95</v>
      </c>
      <c r="I12" s="14">
        <f t="shared" si="1"/>
        <v>181332.55</v>
      </c>
      <c r="J12" s="12"/>
      <c r="K12" s="14"/>
      <c r="L12" s="14"/>
      <c r="M12" s="12"/>
      <c r="N12" s="14"/>
      <c r="O12" s="14"/>
      <c r="P12" s="12">
        <f t="shared" si="2"/>
        <v>14.683</v>
      </c>
      <c r="Q12" s="14">
        <f t="shared" si="3"/>
        <v>564631.924</v>
      </c>
    </row>
    <row r="13" ht="30" customHeight="1" spans="1:17">
      <c r="A13" s="10">
        <v>9</v>
      </c>
      <c r="B13" s="35" t="s">
        <v>271</v>
      </c>
      <c r="C13" s="12"/>
      <c r="D13" s="14"/>
      <c r="E13" s="14"/>
      <c r="F13" s="14"/>
      <c r="G13" s="12">
        <v>16.879</v>
      </c>
      <c r="H13" s="14">
        <f t="shared" si="0"/>
        <v>191914.23</v>
      </c>
      <c r="I13" s="14">
        <f t="shared" si="1"/>
        <v>447799.87</v>
      </c>
      <c r="J13" s="12"/>
      <c r="K13" s="14"/>
      <c r="L13" s="14"/>
      <c r="M13" s="12"/>
      <c r="N13" s="14"/>
      <c r="O13" s="14"/>
      <c r="P13" s="12">
        <f t="shared" si="2"/>
        <v>16.879</v>
      </c>
      <c r="Q13" s="14">
        <f t="shared" si="3"/>
        <v>639714.1</v>
      </c>
    </row>
    <row r="14" ht="30" customHeight="1" spans="1:17">
      <c r="A14" s="10">
        <v>10</v>
      </c>
      <c r="B14" s="35" t="s">
        <v>272</v>
      </c>
      <c r="C14" s="12"/>
      <c r="D14" s="14"/>
      <c r="E14" s="14"/>
      <c r="F14" s="14"/>
      <c r="G14" s="12">
        <v>3.857</v>
      </c>
      <c r="H14" s="14">
        <f t="shared" si="0"/>
        <v>43854.09</v>
      </c>
      <c r="I14" s="14">
        <f t="shared" si="1"/>
        <v>102326.21</v>
      </c>
      <c r="J14" s="12"/>
      <c r="K14" s="14"/>
      <c r="L14" s="14"/>
      <c r="M14" s="12"/>
      <c r="N14" s="14"/>
      <c r="O14" s="14"/>
      <c r="P14" s="12">
        <f t="shared" si="2"/>
        <v>3.857</v>
      </c>
      <c r="Q14" s="14">
        <f t="shared" si="3"/>
        <v>146180.3</v>
      </c>
    </row>
    <row r="15" ht="30" customHeight="1" spans="1:17">
      <c r="A15" s="10">
        <v>11</v>
      </c>
      <c r="B15" s="35" t="s">
        <v>273</v>
      </c>
      <c r="C15" s="12">
        <v>5.924</v>
      </c>
      <c r="D15" s="14">
        <f t="shared" ref="D15:D18" si="7">C15*37900*0.3</f>
        <v>67355.88</v>
      </c>
      <c r="E15" s="14">
        <f t="shared" ref="E15:E18" si="8">C15*37900*0.7</f>
        <v>157163.72</v>
      </c>
      <c r="F15" s="14">
        <f t="shared" ref="F15:F18" si="9">C15*1730*0.6</f>
        <v>6149.112</v>
      </c>
      <c r="G15" s="12">
        <v>24.978</v>
      </c>
      <c r="H15" s="14">
        <f t="shared" si="0"/>
        <v>283999.86</v>
      </c>
      <c r="I15" s="14">
        <f t="shared" si="1"/>
        <v>662666.34</v>
      </c>
      <c r="J15" s="12">
        <v>0.391</v>
      </c>
      <c r="K15" s="14">
        <f t="shared" ref="K15:K18" si="10">J15*37900*0.3</f>
        <v>4445.67</v>
      </c>
      <c r="L15" s="14">
        <f t="shared" ref="L15:L18" si="11">J15*37900*0.7</f>
        <v>10373.23</v>
      </c>
      <c r="M15" s="12"/>
      <c r="N15" s="14"/>
      <c r="O15" s="14"/>
      <c r="P15" s="12">
        <f t="shared" si="2"/>
        <v>31.293</v>
      </c>
      <c r="Q15" s="14">
        <f t="shared" si="3"/>
        <v>1192153.812</v>
      </c>
    </row>
    <row r="16" ht="30" customHeight="1" spans="1:17">
      <c r="A16" s="10">
        <v>12</v>
      </c>
      <c r="B16" s="35" t="s">
        <v>274</v>
      </c>
      <c r="C16" s="12">
        <v>3.443</v>
      </c>
      <c r="D16" s="14">
        <f t="shared" si="7"/>
        <v>39146.91</v>
      </c>
      <c r="E16" s="14">
        <f t="shared" si="8"/>
        <v>91342.79</v>
      </c>
      <c r="F16" s="14">
        <f t="shared" si="9"/>
        <v>3573.834</v>
      </c>
      <c r="G16" s="12">
        <v>25.401</v>
      </c>
      <c r="H16" s="14">
        <f t="shared" si="0"/>
        <v>288809.37</v>
      </c>
      <c r="I16" s="14">
        <f t="shared" si="1"/>
        <v>673888.53</v>
      </c>
      <c r="J16" s="12">
        <v>0.673</v>
      </c>
      <c r="K16" s="14">
        <f t="shared" si="10"/>
        <v>7652.01</v>
      </c>
      <c r="L16" s="14">
        <f t="shared" si="11"/>
        <v>17854.69</v>
      </c>
      <c r="M16" s="12">
        <v>1.541</v>
      </c>
      <c r="N16" s="14">
        <f t="shared" ref="N16:N18" si="12">M16*37900*0.3*0.5</f>
        <v>8760.585</v>
      </c>
      <c r="O16" s="14">
        <f t="shared" ref="O16:O18" si="13">M16*37900*0.7*0.5</f>
        <v>20441.365</v>
      </c>
      <c r="P16" s="12">
        <f t="shared" si="2"/>
        <v>31.058</v>
      </c>
      <c r="Q16" s="14">
        <f t="shared" si="3"/>
        <v>1151470.084</v>
      </c>
    </row>
    <row r="17" ht="30" customHeight="1" spans="1:17">
      <c r="A17" s="10">
        <v>13</v>
      </c>
      <c r="B17" s="35" t="s">
        <v>275</v>
      </c>
      <c r="C17" s="12">
        <v>11.982</v>
      </c>
      <c r="D17" s="14">
        <f t="shared" si="7"/>
        <v>136235.34</v>
      </c>
      <c r="E17" s="14">
        <f t="shared" si="8"/>
        <v>317882.46</v>
      </c>
      <c r="F17" s="14">
        <f t="shared" si="9"/>
        <v>12437.316</v>
      </c>
      <c r="G17" s="12">
        <v>8.34</v>
      </c>
      <c r="H17" s="14">
        <f t="shared" si="0"/>
        <v>94825.8</v>
      </c>
      <c r="I17" s="14">
        <f t="shared" si="1"/>
        <v>221260.2</v>
      </c>
      <c r="J17" s="12">
        <v>0.648</v>
      </c>
      <c r="K17" s="14">
        <f t="shared" si="10"/>
        <v>7367.76</v>
      </c>
      <c r="L17" s="14">
        <f t="shared" si="11"/>
        <v>17191.44</v>
      </c>
      <c r="M17" s="12">
        <v>1.272</v>
      </c>
      <c r="N17" s="14">
        <f t="shared" si="12"/>
        <v>7231.32</v>
      </c>
      <c r="O17" s="14">
        <f t="shared" si="13"/>
        <v>16873.08</v>
      </c>
      <c r="P17" s="12">
        <f t="shared" si="2"/>
        <v>22.242</v>
      </c>
      <c r="Q17" s="14">
        <f t="shared" si="3"/>
        <v>831304.716</v>
      </c>
    </row>
    <row r="18" ht="30" customHeight="1" spans="1:17">
      <c r="A18" s="10">
        <v>14</v>
      </c>
      <c r="B18" s="35" t="s">
        <v>276</v>
      </c>
      <c r="C18" s="12">
        <v>1.169</v>
      </c>
      <c r="D18" s="14">
        <f t="shared" si="7"/>
        <v>13291.53</v>
      </c>
      <c r="E18" s="14">
        <f t="shared" si="8"/>
        <v>31013.57</v>
      </c>
      <c r="F18" s="14">
        <f t="shared" si="9"/>
        <v>1213.422</v>
      </c>
      <c r="G18" s="12">
        <v>8.14</v>
      </c>
      <c r="H18" s="14">
        <f t="shared" si="0"/>
        <v>92551.8</v>
      </c>
      <c r="I18" s="14">
        <f t="shared" si="1"/>
        <v>215954.2</v>
      </c>
      <c r="J18" s="12">
        <v>0.296</v>
      </c>
      <c r="K18" s="14">
        <f t="shared" si="10"/>
        <v>3365.52</v>
      </c>
      <c r="L18" s="14">
        <f t="shared" si="11"/>
        <v>7852.88</v>
      </c>
      <c r="M18" s="12">
        <v>1.038</v>
      </c>
      <c r="N18" s="14">
        <f t="shared" si="12"/>
        <v>5901.03</v>
      </c>
      <c r="O18" s="14">
        <f t="shared" si="13"/>
        <v>13769.07</v>
      </c>
      <c r="P18" s="12">
        <f t="shared" si="2"/>
        <v>10.643</v>
      </c>
      <c r="Q18" s="14">
        <f t="shared" si="3"/>
        <v>384913.022</v>
      </c>
    </row>
    <row r="19" ht="30" customHeight="1" spans="1:17">
      <c r="A19" s="10">
        <v>15</v>
      </c>
      <c r="B19" s="35" t="s">
        <v>277</v>
      </c>
      <c r="C19" s="12"/>
      <c r="D19" s="14"/>
      <c r="E19" s="14"/>
      <c r="F19" s="14"/>
      <c r="G19" s="12">
        <v>51.008</v>
      </c>
      <c r="H19" s="14">
        <f t="shared" si="0"/>
        <v>579960.96</v>
      </c>
      <c r="I19" s="14">
        <f t="shared" si="1"/>
        <v>1353242.24</v>
      </c>
      <c r="J19" s="12"/>
      <c r="K19" s="14"/>
      <c r="L19" s="14"/>
      <c r="M19" s="12"/>
      <c r="N19" s="14"/>
      <c r="O19" s="14"/>
      <c r="P19" s="12">
        <f t="shared" si="2"/>
        <v>51.008</v>
      </c>
      <c r="Q19" s="14">
        <f t="shared" si="3"/>
        <v>1933203.2</v>
      </c>
    </row>
    <row r="20" ht="30" customHeight="1" spans="1:17">
      <c r="A20" s="10">
        <v>16</v>
      </c>
      <c r="B20" s="35" t="s">
        <v>278</v>
      </c>
      <c r="C20" s="12"/>
      <c r="D20" s="14"/>
      <c r="E20" s="14"/>
      <c r="F20" s="14"/>
      <c r="G20" s="12">
        <v>10.411</v>
      </c>
      <c r="H20" s="14">
        <f t="shared" si="0"/>
        <v>118373.07</v>
      </c>
      <c r="I20" s="14">
        <f t="shared" si="1"/>
        <v>276203.83</v>
      </c>
      <c r="J20" s="12"/>
      <c r="K20" s="14"/>
      <c r="L20" s="14"/>
      <c r="M20" s="12"/>
      <c r="N20" s="14"/>
      <c r="O20" s="14"/>
      <c r="P20" s="12">
        <f t="shared" si="2"/>
        <v>10.411</v>
      </c>
      <c r="Q20" s="14">
        <f t="shared" si="3"/>
        <v>394576.9</v>
      </c>
    </row>
    <row r="21" ht="30" customHeight="1" spans="1:17">
      <c r="A21" s="10">
        <v>17</v>
      </c>
      <c r="B21" s="35" t="s">
        <v>279</v>
      </c>
      <c r="C21" s="12"/>
      <c r="D21" s="14"/>
      <c r="E21" s="14"/>
      <c r="F21" s="14"/>
      <c r="G21" s="12">
        <v>20.235</v>
      </c>
      <c r="H21" s="14">
        <f t="shared" si="0"/>
        <v>230071.95</v>
      </c>
      <c r="I21" s="14">
        <f t="shared" si="1"/>
        <v>536834.55</v>
      </c>
      <c r="J21" s="12">
        <v>0.34</v>
      </c>
      <c r="K21" s="14">
        <f>J21*37900*0.3</f>
        <v>3865.8</v>
      </c>
      <c r="L21" s="14">
        <f>J21*37900*0.7</f>
        <v>9020.2</v>
      </c>
      <c r="M21" s="12"/>
      <c r="N21" s="14"/>
      <c r="O21" s="14"/>
      <c r="P21" s="12">
        <f t="shared" si="2"/>
        <v>20.575</v>
      </c>
      <c r="Q21" s="14">
        <f t="shared" si="3"/>
        <v>779792.5</v>
      </c>
    </row>
    <row r="22" ht="30" customHeight="1" spans="1:17">
      <c r="A22" s="10">
        <v>18</v>
      </c>
      <c r="B22" s="32" t="s">
        <v>280</v>
      </c>
      <c r="C22" s="12"/>
      <c r="D22" s="14"/>
      <c r="E22" s="14"/>
      <c r="F22" s="14"/>
      <c r="G22" s="12">
        <v>1.073</v>
      </c>
      <c r="H22" s="14">
        <f t="shared" si="0"/>
        <v>12200.01</v>
      </c>
      <c r="I22" s="14">
        <f t="shared" si="1"/>
        <v>28466.69</v>
      </c>
      <c r="J22" s="12"/>
      <c r="K22" s="14"/>
      <c r="L22" s="14"/>
      <c r="M22" s="12"/>
      <c r="N22" s="14"/>
      <c r="O22" s="14"/>
      <c r="P22" s="12">
        <f t="shared" si="2"/>
        <v>1.073</v>
      </c>
      <c r="Q22" s="14">
        <f t="shared" si="3"/>
        <v>40666.7</v>
      </c>
    </row>
    <row r="23" ht="30" customHeight="1" spans="1:17">
      <c r="A23" s="10">
        <v>19</v>
      </c>
      <c r="B23" s="35" t="s">
        <v>281</v>
      </c>
      <c r="C23" s="12">
        <v>0.838</v>
      </c>
      <c r="D23" s="14">
        <f t="shared" ref="D23:D30" si="14">C23*37900*0.3</f>
        <v>9528.06</v>
      </c>
      <c r="E23" s="14">
        <f t="shared" ref="E23:E30" si="15">C23*37900*0.7</f>
        <v>22232.14</v>
      </c>
      <c r="F23" s="14">
        <f t="shared" ref="F23:F30" si="16">C23*1730*0.6</f>
        <v>869.844</v>
      </c>
      <c r="G23" s="12">
        <v>0.024</v>
      </c>
      <c r="H23" s="14">
        <f t="shared" si="0"/>
        <v>272.88</v>
      </c>
      <c r="I23" s="14">
        <f t="shared" si="1"/>
        <v>636.72</v>
      </c>
      <c r="J23" s="12"/>
      <c r="K23" s="14"/>
      <c r="L23" s="14"/>
      <c r="M23" s="12"/>
      <c r="N23" s="14"/>
      <c r="O23" s="14"/>
      <c r="P23" s="12">
        <f t="shared" si="2"/>
        <v>0.862</v>
      </c>
      <c r="Q23" s="14">
        <f t="shared" si="3"/>
        <v>33539.644</v>
      </c>
    </row>
    <row r="24" ht="30" customHeight="1" spans="1:17">
      <c r="A24" s="10">
        <v>20</v>
      </c>
      <c r="B24" s="35" t="s">
        <v>282</v>
      </c>
      <c r="C24" s="12"/>
      <c r="D24" s="14"/>
      <c r="E24" s="14"/>
      <c r="F24" s="14"/>
      <c r="G24" s="12">
        <v>1.202</v>
      </c>
      <c r="H24" s="14">
        <f t="shared" si="0"/>
        <v>13666.74</v>
      </c>
      <c r="I24" s="14">
        <f t="shared" si="1"/>
        <v>31889.06</v>
      </c>
      <c r="J24" s="33"/>
      <c r="K24" s="14"/>
      <c r="L24" s="14"/>
      <c r="M24" s="12"/>
      <c r="N24" s="14"/>
      <c r="O24" s="14"/>
      <c r="P24" s="12">
        <f t="shared" si="2"/>
        <v>1.202</v>
      </c>
      <c r="Q24" s="14">
        <f t="shared" si="3"/>
        <v>45555.8</v>
      </c>
    </row>
    <row r="25" s="81" customFormat="1" ht="30" customHeight="1" spans="1:20">
      <c r="A25" s="10">
        <v>21</v>
      </c>
      <c r="B25" s="35" t="s">
        <v>283</v>
      </c>
      <c r="C25" s="87"/>
      <c r="D25" s="86"/>
      <c r="E25" s="86"/>
      <c r="F25" s="86"/>
      <c r="G25" s="87">
        <v>0.323</v>
      </c>
      <c r="H25" s="86">
        <f t="shared" si="0"/>
        <v>3672.51</v>
      </c>
      <c r="I25" s="86">
        <f t="shared" si="1"/>
        <v>8569.19</v>
      </c>
      <c r="J25" s="87"/>
      <c r="K25" s="86"/>
      <c r="L25" s="86"/>
      <c r="M25" s="87"/>
      <c r="N25" s="86"/>
      <c r="O25" s="86"/>
      <c r="P25" s="12">
        <f t="shared" si="2"/>
        <v>0.323</v>
      </c>
      <c r="Q25" s="14">
        <f t="shared" si="3"/>
        <v>12241.7</v>
      </c>
      <c r="R25" s="117"/>
      <c r="S25" s="117"/>
      <c r="T25" s="117"/>
    </row>
    <row r="26" s="81" customFormat="1" ht="30" customHeight="1" spans="1:20">
      <c r="A26" s="10">
        <v>22</v>
      </c>
      <c r="B26" s="36" t="s">
        <v>284</v>
      </c>
      <c r="C26" s="87"/>
      <c r="D26" s="86"/>
      <c r="E26" s="86"/>
      <c r="F26" s="86"/>
      <c r="G26" s="87"/>
      <c r="H26" s="86"/>
      <c r="I26" s="86"/>
      <c r="J26" s="87">
        <v>0.209</v>
      </c>
      <c r="K26" s="86">
        <f t="shared" ref="K26:K30" si="17">J26*37900*0.3</f>
        <v>2376.33</v>
      </c>
      <c r="L26" s="86">
        <f t="shared" ref="L26:L30" si="18">J26*37900*0.7</f>
        <v>5544.77</v>
      </c>
      <c r="M26" s="87"/>
      <c r="N26" s="86"/>
      <c r="O26" s="86"/>
      <c r="P26" s="12">
        <f t="shared" si="2"/>
        <v>0.209</v>
      </c>
      <c r="Q26" s="14">
        <f t="shared" si="3"/>
        <v>7921.1</v>
      </c>
      <c r="R26" s="117"/>
      <c r="S26" s="117"/>
      <c r="T26" s="117"/>
    </row>
    <row r="27" s="81" customFormat="1" ht="30" customHeight="1" spans="1:20">
      <c r="A27" s="10">
        <v>23</v>
      </c>
      <c r="B27" s="36" t="s">
        <v>285</v>
      </c>
      <c r="C27" s="87">
        <v>1.66</v>
      </c>
      <c r="D27" s="86">
        <f t="shared" si="14"/>
        <v>18874.2</v>
      </c>
      <c r="E27" s="86">
        <f t="shared" si="15"/>
        <v>44039.8</v>
      </c>
      <c r="F27" s="86">
        <f t="shared" si="16"/>
        <v>1723.08</v>
      </c>
      <c r="G27" s="87">
        <v>10.26</v>
      </c>
      <c r="H27" s="86">
        <f t="shared" ref="H27:H30" si="19">G27*37900*0.3</f>
        <v>116656.2</v>
      </c>
      <c r="I27" s="86">
        <f t="shared" ref="I27:I30" si="20">G27*37900*0.7</f>
        <v>272197.8</v>
      </c>
      <c r="J27" s="87">
        <v>0.48</v>
      </c>
      <c r="K27" s="86">
        <f t="shared" si="17"/>
        <v>5457.6</v>
      </c>
      <c r="L27" s="86">
        <f t="shared" si="18"/>
        <v>12734.4</v>
      </c>
      <c r="M27" s="87"/>
      <c r="N27" s="86"/>
      <c r="O27" s="86"/>
      <c r="P27" s="12">
        <f t="shared" si="2"/>
        <v>12.4</v>
      </c>
      <c r="Q27" s="14">
        <f t="shared" si="3"/>
        <v>471683.08</v>
      </c>
      <c r="R27" s="117"/>
      <c r="S27" s="117"/>
      <c r="T27" s="117"/>
    </row>
    <row r="28" s="81" customFormat="1" ht="30" customHeight="1" spans="1:20">
      <c r="A28" s="10">
        <v>24</v>
      </c>
      <c r="B28" s="36" t="s">
        <v>286</v>
      </c>
      <c r="C28" s="87">
        <v>2.47</v>
      </c>
      <c r="D28" s="86">
        <f t="shared" si="14"/>
        <v>28083.9</v>
      </c>
      <c r="E28" s="86">
        <f t="shared" si="15"/>
        <v>65529.1</v>
      </c>
      <c r="F28" s="86">
        <f t="shared" si="16"/>
        <v>2563.86</v>
      </c>
      <c r="G28" s="87">
        <v>5.13</v>
      </c>
      <c r="H28" s="86">
        <f t="shared" si="19"/>
        <v>58328.1</v>
      </c>
      <c r="I28" s="86">
        <f t="shared" si="20"/>
        <v>136098.9</v>
      </c>
      <c r="J28" s="87">
        <v>0.3</v>
      </c>
      <c r="K28" s="86">
        <f t="shared" si="17"/>
        <v>3411</v>
      </c>
      <c r="L28" s="86">
        <f t="shared" si="18"/>
        <v>7959</v>
      </c>
      <c r="M28" s="87"/>
      <c r="N28" s="86"/>
      <c r="O28" s="86"/>
      <c r="P28" s="12">
        <f t="shared" si="2"/>
        <v>7.9</v>
      </c>
      <c r="Q28" s="14">
        <f t="shared" si="3"/>
        <v>301973.86</v>
      </c>
      <c r="R28" s="117"/>
      <c r="S28" s="117"/>
      <c r="T28" s="117"/>
    </row>
    <row r="29" s="81" customFormat="1" ht="30" customHeight="1" spans="1:20">
      <c r="A29" s="10">
        <v>25</v>
      </c>
      <c r="B29" s="36" t="s">
        <v>287</v>
      </c>
      <c r="C29" s="87">
        <v>0.72</v>
      </c>
      <c r="D29" s="86">
        <f t="shared" si="14"/>
        <v>8186.4</v>
      </c>
      <c r="E29" s="86">
        <f t="shared" si="15"/>
        <v>19101.6</v>
      </c>
      <c r="F29" s="86">
        <f t="shared" si="16"/>
        <v>747.36</v>
      </c>
      <c r="G29" s="87">
        <v>3.27</v>
      </c>
      <c r="H29" s="86">
        <f t="shared" si="19"/>
        <v>37179.9</v>
      </c>
      <c r="I29" s="86">
        <f t="shared" si="20"/>
        <v>86753.1</v>
      </c>
      <c r="J29" s="87">
        <v>0.07</v>
      </c>
      <c r="K29" s="86">
        <f t="shared" si="17"/>
        <v>795.9</v>
      </c>
      <c r="L29" s="86">
        <f t="shared" si="18"/>
        <v>1857.1</v>
      </c>
      <c r="M29" s="87"/>
      <c r="N29" s="86"/>
      <c r="O29" s="86"/>
      <c r="P29" s="12">
        <f t="shared" si="2"/>
        <v>4.06</v>
      </c>
      <c r="Q29" s="14">
        <f t="shared" si="3"/>
        <v>154621.36</v>
      </c>
      <c r="R29" s="117"/>
      <c r="S29" s="117"/>
      <c r="T29" s="117"/>
    </row>
    <row r="30" s="81" customFormat="1" ht="30" customHeight="1" spans="1:20">
      <c r="A30" s="10">
        <v>26</v>
      </c>
      <c r="B30" s="36" t="s">
        <v>288</v>
      </c>
      <c r="C30" s="87">
        <v>2.57</v>
      </c>
      <c r="D30" s="86">
        <f t="shared" si="14"/>
        <v>29220.9</v>
      </c>
      <c r="E30" s="86">
        <f t="shared" si="15"/>
        <v>68182.1</v>
      </c>
      <c r="F30" s="86">
        <f t="shared" si="16"/>
        <v>2667.66</v>
      </c>
      <c r="G30" s="87">
        <v>12.41</v>
      </c>
      <c r="H30" s="86">
        <f t="shared" si="19"/>
        <v>141101.7</v>
      </c>
      <c r="I30" s="86">
        <f t="shared" si="20"/>
        <v>329237.3</v>
      </c>
      <c r="J30" s="87">
        <v>0.44</v>
      </c>
      <c r="K30" s="86">
        <f t="shared" si="17"/>
        <v>5002.8</v>
      </c>
      <c r="L30" s="86">
        <f t="shared" si="18"/>
        <v>11673.2</v>
      </c>
      <c r="M30" s="87"/>
      <c r="N30" s="86"/>
      <c r="O30" s="86"/>
      <c r="P30" s="12">
        <f t="shared" si="2"/>
        <v>15.42</v>
      </c>
      <c r="Q30" s="14">
        <f t="shared" si="3"/>
        <v>587085.66</v>
      </c>
      <c r="R30" s="118"/>
      <c r="S30" s="118"/>
      <c r="T30" s="118"/>
    </row>
    <row r="31" s="81" customFormat="1" ht="30" customHeight="1" spans="1:20">
      <c r="A31" s="10">
        <v>27</v>
      </c>
      <c r="B31" s="114" t="s">
        <v>289</v>
      </c>
      <c r="C31" s="87"/>
      <c r="D31" s="86"/>
      <c r="E31" s="86"/>
      <c r="F31" s="86"/>
      <c r="G31" s="87"/>
      <c r="H31" s="86"/>
      <c r="I31" s="86"/>
      <c r="J31" s="87"/>
      <c r="K31" s="86"/>
      <c r="L31" s="86"/>
      <c r="M31" s="87">
        <v>0.005</v>
      </c>
      <c r="N31" s="86">
        <f>M31*18950*0.3</f>
        <v>28.425</v>
      </c>
      <c r="O31" s="86">
        <f>M31*18950*0.7</f>
        <v>66.325</v>
      </c>
      <c r="P31" s="12">
        <f t="shared" si="2"/>
        <v>0.005</v>
      </c>
      <c r="Q31" s="14">
        <f t="shared" si="3"/>
        <v>94.75</v>
      </c>
      <c r="R31" s="118"/>
      <c r="S31" s="118"/>
      <c r="T31" s="118"/>
    </row>
    <row r="32" s="1" customFormat="1" ht="30" customHeight="1" spans="1:17">
      <c r="A32" s="115" t="s">
        <v>290</v>
      </c>
      <c r="B32" s="116"/>
      <c r="C32" s="18">
        <f t="shared" ref="C32:L32" si="21">SUM(C5:C30)</f>
        <v>53.752</v>
      </c>
      <c r="D32" s="19">
        <f t="shared" si="21"/>
        <v>611160.24</v>
      </c>
      <c r="E32" s="19">
        <f t="shared" si="21"/>
        <v>1426040.56</v>
      </c>
      <c r="F32" s="19">
        <f t="shared" si="21"/>
        <v>55794.576</v>
      </c>
      <c r="G32" s="18">
        <f t="shared" si="21"/>
        <v>264.095</v>
      </c>
      <c r="H32" s="19">
        <f t="shared" si="21"/>
        <v>3002760.15</v>
      </c>
      <c r="I32" s="19">
        <f t="shared" si="21"/>
        <v>7006440.35</v>
      </c>
      <c r="J32" s="18">
        <f t="shared" si="21"/>
        <v>4.361</v>
      </c>
      <c r="K32" s="19">
        <f t="shared" si="21"/>
        <v>49584.57</v>
      </c>
      <c r="L32" s="19">
        <f t="shared" si="21"/>
        <v>115697.33</v>
      </c>
      <c r="M32" s="18">
        <f t="shared" ref="M32:Q32" si="22">SUM(M5:M31)</f>
        <v>3.856</v>
      </c>
      <c r="N32" s="19">
        <f t="shared" si="22"/>
        <v>21921.36</v>
      </c>
      <c r="O32" s="19">
        <f t="shared" si="22"/>
        <v>51149.84</v>
      </c>
      <c r="P32" s="18">
        <f t="shared" si="22"/>
        <v>326.064</v>
      </c>
      <c r="Q32" s="19">
        <f t="shared" si="22"/>
        <v>12340548.976</v>
      </c>
    </row>
  </sheetData>
  <mergeCells count="11">
    <mergeCell ref="A1:Q1"/>
    <mergeCell ref="C2:L2"/>
    <mergeCell ref="C3:F3"/>
    <mergeCell ref="G3:I3"/>
    <mergeCell ref="J3:L3"/>
    <mergeCell ref="A32:B32"/>
    <mergeCell ref="A2:A4"/>
    <mergeCell ref="B2:B4"/>
    <mergeCell ref="P2:P4"/>
    <mergeCell ref="Q2:Q4"/>
    <mergeCell ref="M2:O3"/>
  </mergeCells>
  <conditionalFormatting sqref="B5">
    <cfRule type="duplicateValues" dxfId="0" priority="38"/>
    <cfRule type="duplicateValues" dxfId="0" priority="21"/>
  </conditionalFormatting>
  <conditionalFormatting sqref="B6">
    <cfRule type="duplicateValues" dxfId="0" priority="37"/>
    <cfRule type="duplicateValues" dxfId="0" priority="20"/>
  </conditionalFormatting>
  <conditionalFormatting sqref="B7">
    <cfRule type="duplicateValues" dxfId="0" priority="36"/>
    <cfRule type="duplicateValues" dxfId="0" priority="19"/>
  </conditionalFormatting>
  <conditionalFormatting sqref="B8">
    <cfRule type="duplicateValues" dxfId="0" priority="35"/>
    <cfRule type="duplicateValues" dxfId="0" priority="18"/>
  </conditionalFormatting>
  <conditionalFormatting sqref="B9">
    <cfRule type="duplicateValues" dxfId="0" priority="34"/>
    <cfRule type="duplicateValues" dxfId="0" priority="17"/>
  </conditionalFormatting>
  <conditionalFormatting sqref="B10">
    <cfRule type="duplicateValues" dxfId="0" priority="33"/>
    <cfRule type="duplicateValues" dxfId="0" priority="16"/>
  </conditionalFormatting>
  <conditionalFormatting sqref="B11">
    <cfRule type="duplicateValues" dxfId="0" priority="32"/>
    <cfRule type="duplicateValues" dxfId="0" priority="15"/>
  </conditionalFormatting>
  <conditionalFormatting sqref="B12">
    <cfRule type="duplicateValues" dxfId="0" priority="31"/>
    <cfRule type="duplicateValues" dxfId="0" priority="14"/>
  </conditionalFormatting>
  <conditionalFormatting sqref="B13">
    <cfRule type="duplicateValues" dxfId="0" priority="30"/>
    <cfRule type="duplicateValues" dxfId="0" priority="13"/>
  </conditionalFormatting>
  <conditionalFormatting sqref="B14">
    <cfRule type="duplicateValues" dxfId="0" priority="29"/>
    <cfRule type="duplicateValues" dxfId="0" priority="12"/>
  </conditionalFormatting>
  <conditionalFormatting sqref="B15">
    <cfRule type="duplicateValues" dxfId="0" priority="28"/>
    <cfRule type="duplicateValues" dxfId="0" priority="11"/>
  </conditionalFormatting>
  <conditionalFormatting sqref="B16">
    <cfRule type="duplicateValues" dxfId="0" priority="27"/>
    <cfRule type="duplicateValues" dxfId="0" priority="10"/>
  </conditionalFormatting>
  <conditionalFormatting sqref="B17">
    <cfRule type="duplicateValues" dxfId="0" priority="26"/>
    <cfRule type="duplicateValues" dxfId="0" priority="9"/>
  </conditionalFormatting>
  <conditionalFormatting sqref="B18">
    <cfRule type="duplicateValues" dxfId="0" priority="25"/>
    <cfRule type="duplicateValues" dxfId="0" priority="8"/>
  </conditionalFormatting>
  <conditionalFormatting sqref="B19">
    <cfRule type="duplicateValues" dxfId="0" priority="24"/>
    <cfRule type="duplicateValues" dxfId="0" priority="7"/>
  </conditionalFormatting>
  <conditionalFormatting sqref="B20">
    <cfRule type="duplicateValues" dxfId="0" priority="23"/>
    <cfRule type="duplicateValues" dxfId="0" priority="6"/>
  </conditionalFormatting>
  <conditionalFormatting sqref="B22">
    <cfRule type="duplicateValues" dxfId="0" priority="4"/>
    <cfRule type="duplicateValues" dxfId="0" priority="3"/>
  </conditionalFormatting>
  <conditionalFormatting sqref="B24:B30">
    <cfRule type="duplicateValues" dxfId="0" priority="2"/>
    <cfRule type="duplicateValues" dxfId="0" priority="1"/>
  </conditionalFormatting>
  <conditionalFormatting sqref="B21 B23">
    <cfRule type="duplicateValues" dxfId="0" priority="22"/>
    <cfRule type="duplicateValues" dxfId="0" priority="5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A1" sqref="A1:Q1"/>
    </sheetView>
  </sheetViews>
  <sheetFormatPr defaultColWidth="9" defaultRowHeight="13.5"/>
  <cols>
    <col min="3" max="3" width="7.625" customWidth="1"/>
    <col min="4" max="4" width="7.375" customWidth="1"/>
    <col min="5" max="5" width="7.25" customWidth="1"/>
    <col min="7" max="7" width="9.25"/>
    <col min="8" max="9" width="14.125"/>
    <col min="10" max="10" width="8" customWidth="1"/>
    <col min="11" max="11" width="7.625" customWidth="1"/>
    <col min="12" max="12" width="7.75" customWidth="1"/>
    <col min="13" max="13" width="7.125" customWidth="1"/>
    <col min="14" max="14" width="6" customWidth="1"/>
    <col min="15" max="15" width="8" customWidth="1"/>
    <col min="16" max="16" width="9.25"/>
    <col min="17" max="17" width="15.375"/>
  </cols>
  <sheetData>
    <row r="1" ht="25.5" spans="1:17">
      <c r="A1" s="30" t="s">
        <v>291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2" t="s">
        <v>292</v>
      </c>
      <c r="C5" s="108"/>
      <c r="D5" s="108"/>
      <c r="E5" s="108"/>
      <c r="F5" s="108"/>
      <c r="G5" s="108">
        <v>4.901</v>
      </c>
      <c r="H5" s="109">
        <f t="shared" ref="H5:H12" si="0">G5*37900*0.3</f>
        <v>55724.37</v>
      </c>
      <c r="I5" s="109">
        <f t="shared" ref="I5:I12" si="1">G5*37900*0.7</f>
        <v>130023.53</v>
      </c>
      <c r="J5" s="108"/>
      <c r="K5" s="108"/>
      <c r="L5" s="108"/>
      <c r="M5" s="108"/>
      <c r="N5" s="108"/>
      <c r="O5" s="108"/>
      <c r="P5" s="12">
        <f t="shared" ref="P5:P12" si="2">M5+J5+G5+C5</f>
        <v>4.901</v>
      </c>
      <c r="Q5" s="14">
        <f t="shared" ref="Q5:Q12" si="3">I5+H5</f>
        <v>185747.9</v>
      </c>
    </row>
    <row r="6" ht="30" customHeight="1" spans="1:17">
      <c r="A6" s="10">
        <v>2</v>
      </c>
      <c r="B6" s="32" t="s">
        <v>293</v>
      </c>
      <c r="C6" s="108"/>
      <c r="D6" s="108"/>
      <c r="E6" s="108"/>
      <c r="F6" s="108"/>
      <c r="G6" s="108">
        <v>4.793</v>
      </c>
      <c r="H6" s="109">
        <f t="shared" si="0"/>
        <v>54496.41</v>
      </c>
      <c r="I6" s="109">
        <f t="shared" si="1"/>
        <v>127158.29</v>
      </c>
      <c r="J6" s="108"/>
      <c r="K6" s="108"/>
      <c r="L6" s="108"/>
      <c r="M6" s="108"/>
      <c r="N6" s="108"/>
      <c r="O6" s="108"/>
      <c r="P6" s="12">
        <f t="shared" si="2"/>
        <v>4.793</v>
      </c>
      <c r="Q6" s="14">
        <f t="shared" si="3"/>
        <v>181654.7</v>
      </c>
    </row>
    <row r="7" ht="30" customHeight="1" spans="1:17">
      <c r="A7" s="10">
        <v>3</v>
      </c>
      <c r="B7" s="32" t="s">
        <v>294</v>
      </c>
      <c r="C7" s="108"/>
      <c r="D7" s="108"/>
      <c r="E7" s="108"/>
      <c r="F7" s="108"/>
      <c r="G7" s="108">
        <v>2.487</v>
      </c>
      <c r="H7" s="109">
        <f t="shared" si="0"/>
        <v>28277.19</v>
      </c>
      <c r="I7" s="109">
        <f t="shared" si="1"/>
        <v>65980.11</v>
      </c>
      <c r="J7" s="108"/>
      <c r="K7" s="108"/>
      <c r="L7" s="108"/>
      <c r="M7" s="108"/>
      <c r="N7" s="108"/>
      <c r="O7" s="108"/>
      <c r="P7" s="12">
        <f t="shared" si="2"/>
        <v>2.487</v>
      </c>
      <c r="Q7" s="14">
        <f t="shared" si="3"/>
        <v>94257.3</v>
      </c>
    </row>
    <row r="8" ht="30" customHeight="1" spans="1:17">
      <c r="A8" s="10">
        <v>4</v>
      </c>
      <c r="B8" s="32" t="s">
        <v>295</v>
      </c>
      <c r="C8" s="108"/>
      <c r="D8" s="108"/>
      <c r="E8" s="108"/>
      <c r="F8" s="108"/>
      <c r="G8" s="108">
        <v>10.762</v>
      </c>
      <c r="H8" s="109">
        <f t="shared" si="0"/>
        <v>122363.94</v>
      </c>
      <c r="I8" s="109">
        <f t="shared" si="1"/>
        <v>285515.86</v>
      </c>
      <c r="J8" s="108"/>
      <c r="K8" s="108"/>
      <c r="L8" s="108"/>
      <c r="M8" s="108"/>
      <c r="N8" s="108"/>
      <c r="O8" s="108"/>
      <c r="P8" s="12">
        <f t="shared" si="2"/>
        <v>10.762</v>
      </c>
      <c r="Q8" s="14">
        <f t="shared" si="3"/>
        <v>407879.8</v>
      </c>
    </row>
    <row r="9" ht="30" customHeight="1" spans="1:17">
      <c r="A9" s="10">
        <v>5</v>
      </c>
      <c r="B9" s="32" t="s">
        <v>296</v>
      </c>
      <c r="C9" s="108"/>
      <c r="D9" s="108"/>
      <c r="E9" s="108"/>
      <c r="F9" s="108"/>
      <c r="G9" s="108">
        <v>0.792</v>
      </c>
      <c r="H9" s="109">
        <f t="shared" si="0"/>
        <v>9005.04</v>
      </c>
      <c r="I9" s="109">
        <f t="shared" si="1"/>
        <v>21011.76</v>
      </c>
      <c r="J9" s="108"/>
      <c r="K9" s="108"/>
      <c r="L9" s="108"/>
      <c r="M9" s="108"/>
      <c r="N9" s="108"/>
      <c r="O9" s="108"/>
      <c r="P9" s="12">
        <f t="shared" si="2"/>
        <v>0.792</v>
      </c>
      <c r="Q9" s="14">
        <f t="shared" si="3"/>
        <v>30016.8</v>
      </c>
    </row>
    <row r="10" ht="30" customHeight="1" spans="1:17">
      <c r="A10" s="10">
        <v>6</v>
      </c>
      <c r="B10" s="32" t="s">
        <v>297</v>
      </c>
      <c r="C10" s="108"/>
      <c r="D10" s="108"/>
      <c r="E10" s="108"/>
      <c r="F10" s="108"/>
      <c r="G10" s="108">
        <v>5.672</v>
      </c>
      <c r="H10" s="109">
        <f t="shared" si="0"/>
        <v>64490.64</v>
      </c>
      <c r="I10" s="109">
        <f t="shared" si="1"/>
        <v>150478.16</v>
      </c>
      <c r="J10" s="108"/>
      <c r="K10" s="108"/>
      <c r="L10" s="108"/>
      <c r="M10" s="108"/>
      <c r="N10" s="108"/>
      <c r="O10" s="108"/>
      <c r="P10" s="12">
        <f t="shared" si="2"/>
        <v>5.672</v>
      </c>
      <c r="Q10" s="14">
        <f t="shared" si="3"/>
        <v>214968.8</v>
      </c>
    </row>
    <row r="11" ht="30" customHeight="1" spans="1:17">
      <c r="A11" s="10">
        <v>7</v>
      </c>
      <c r="B11" s="110" t="s">
        <v>283</v>
      </c>
      <c r="C11" s="108"/>
      <c r="D11" s="108"/>
      <c r="E11" s="108"/>
      <c r="F11" s="108"/>
      <c r="G11" s="108">
        <v>0.293</v>
      </c>
      <c r="H11" s="109">
        <f t="shared" si="0"/>
        <v>3331.41</v>
      </c>
      <c r="I11" s="109">
        <f t="shared" si="1"/>
        <v>7773.29</v>
      </c>
      <c r="J11" s="108"/>
      <c r="K11" s="108"/>
      <c r="L11" s="108"/>
      <c r="M11" s="108"/>
      <c r="N11" s="108"/>
      <c r="O11" s="108"/>
      <c r="P11" s="12">
        <f t="shared" si="2"/>
        <v>0.293</v>
      </c>
      <c r="Q11" s="14">
        <f t="shared" si="3"/>
        <v>11104.7</v>
      </c>
    </row>
    <row r="12" ht="30" customHeight="1" spans="1:17">
      <c r="A12" s="10">
        <v>8</v>
      </c>
      <c r="B12" s="110" t="s">
        <v>298</v>
      </c>
      <c r="C12" s="108"/>
      <c r="D12" s="108"/>
      <c r="E12" s="108"/>
      <c r="F12" s="108"/>
      <c r="G12" s="108">
        <v>2.462</v>
      </c>
      <c r="H12" s="109">
        <f t="shared" si="0"/>
        <v>27992.94</v>
      </c>
      <c r="I12" s="109">
        <f t="shared" si="1"/>
        <v>65316.86</v>
      </c>
      <c r="J12" s="108"/>
      <c r="K12" s="108"/>
      <c r="L12" s="108"/>
      <c r="M12" s="108"/>
      <c r="N12" s="108"/>
      <c r="O12" s="108"/>
      <c r="P12" s="12">
        <f t="shared" si="2"/>
        <v>2.462</v>
      </c>
      <c r="Q12" s="14">
        <f t="shared" si="3"/>
        <v>93309.8</v>
      </c>
    </row>
    <row r="13" s="1" customFormat="1" ht="30" customHeight="1" spans="1:17">
      <c r="A13" s="61" t="s">
        <v>46</v>
      </c>
      <c r="B13" s="62"/>
      <c r="C13" s="111"/>
      <c r="D13" s="111"/>
      <c r="E13" s="111"/>
      <c r="F13" s="111"/>
      <c r="G13" s="111">
        <f t="shared" ref="G13:I13" si="4">SUM(G5:G12)</f>
        <v>32.162</v>
      </c>
      <c r="H13" s="112">
        <f t="shared" si="4"/>
        <v>365681.94</v>
      </c>
      <c r="I13" s="112">
        <f t="shared" si="4"/>
        <v>853257.86</v>
      </c>
      <c r="J13" s="111"/>
      <c r="K13" s="111"/>
      <c r="L13" s="111"/>
      <c r="M13" s="111"/>
      <c r="N13" s="111"/>
      <c r="O13" s="111"/>
      <c r="P13" s="18">
        <f>SUM(P5:P12)</f>
        <v>32.162</v>
      </c>
      <c r="Q13" s="19">
        <f>SUM(Q5:Q12)</f>
        <v>1218939.8</v>
      </c>
    </row>
  </sheetData>
  <mergeCells count="11">
    <mergeCell ref="A1:Q1"/>
    <mergeCell ref="C2:L2"/>
    <mergeCell ref="C3:F3"/>
    <mergeCell ref="G3:I3"/>
    <mergeCell ref="J3:L3"/>
    <mergeCell ref="A13:B13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1" sqref="A1:Q1"/>
    </sheetView>
  </sheetViews>
  <sheetFormatPr defaultColWidth="9" defaultRowHeight="13.5"/>
  <cols>
    <col min="3" max="3" width="7.375" customWidth="1"/>
    <col min="4" max="4" width="6.625" customWidth="1"/>
    <col min="5" max="5" width="7.125" customWidth="1"/>
    <col min="6" max="6" width="6.75" customWidth="1"/>
    <col min="7" max="7" width="11.375"/>
    <col min="8" max="9" width="17.5"/>
    <col min="10" max="10" width="9.5" customWidth="1"/>
    <col min="11" max="11" width="10.75" customWidth="1"/>
    <col min="12" max="12" width="13.25" customWidth="1"/>
    <col min="13" max="15" width="5.25" customWidth="1"/>
    <col min="16" max="16" width="11.375"/>
    <col min="17" max="17" width="17.5"/>
  </cols>
  <sheetData>
    <row r="1" ht="25.5" spans="1:17">
      <c r="A1" s="30" t="s">
        <v>299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37.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2" t="s">
        <v>300</v>
      </c>
      <c r="C5" s="12"/>
      <c r="D5" s="12"/>
      <c r="E5" s="12"/>
      <c r="F5" s="12"/>
      <c r="G5" s="34">
        <v>5.238</v>
      </c>
      <c r="H5" s="14">
        <f t="shared" ref="H5:H11" si="0">G5*37900*0.3</f>
        <v>59556.06</v>
      </c>
      <c r="I5" s="14">
        <f t="shared" ref="I5:I11" si="1">G5*37900*0.7</f>
        <v>138964.14</v>
      </c>
      <c r="J5" s="34"/>
      <c r="K5" s="14"/>
      <c r="L5" s="14"/>
      <c r="M5" s="12"/>
      <c r="N5" s="12"/>
      <c r="O5" s="12"/>
      <c r="P5" s="12">
        <f t="shared" ref="P5:P11" si="2">J5+G5</f>
        <v>5.238</v>
      </c>
      <c r="Q5" s="14">
        <f t="shared" ref="Q5:Q11" si="3">I5+H5</f>
        <v>198520.2</v>
      </c>
    </row>
    <row r="6" ht="30" customHeight="1" spans="1:17">
      <c r="A6" s="10">
        <v>2</v>
      </c>
      <c r="B6" s="32" t="s">
        <v>301</v>
      </c>
      <c r="C6" s="12"/>
      <c r="D6" s="12"/>
      <c r="E6" s="12"/>
      <c r="F6" s="12"/>
      <c r="G6" s="34">
        <v>1.204</v>
      </c>
      <c r="H6" s="14">
        <f t="shared" si="0"/>
        <v>13689.48</v>
      </c>
      <c r="I6" s="14">
        <f t="shared" si="1"/>
        <v>31942.12</v>
      </c>
      <c r="J6" s="12"/>
      <c r="K6" s="14"/>
      <c r="L6" s="14"/>
      <c r="M6" s="12"/>
      <c r="N6" s="12"/>
      <c r="O6" s="12"/>
      <c r="P6" s="12">
        <f t="shared" si="2"/>
        <v>1.204</v>
      </c>
      <c r="Q6" s="14">
        <f t="shared" si="3"/>
        <v>45631.6</v>
      </c>
    </row>
    <row r="7" ht="30" customHeight="1" spans="1:17">
      <c r="A7" s="10">
        <v>3</v>
      </c>
      <c r="B7" s="32" t="s">
        <v>302</v>
      </c>
      <c r="C7" s="12"/>
      <c r="D7" s="12"/>
      <c r="E7" s="12"/>
      <c r="F7" s="12"/>
      <c r="G7" s="33">
        <v>2.365</v>
      </c>
      <c r="H7" s="14">
        <f t="shared" si="0"/>
        <v>26890.05</v>
      </c>
      <c r="I7" s="14">
        <f t="shared" si="1"/>
        <v>62743.45</v>
      </c>
      <c r="J7" s="12"/>
      <c r="K7" s="14"/>
      <c r="L7" s="14"/>
      <c r="M7" s="12"/>
      <c r="N7" s="12"/>
      <c r="O7" s="12"/>
      <c r="P7" s="12">
        <f t="shared" si="2"/>
        <v>2.365</v>
      </c>
      <c r="Q7" s="14">
        <f t="shared" si="3"/>
        <v>89633.5</v>
      </c>
    </row>
    <row r="8" ht="30" customHeight="1" spans="1:17">
      <c r="A8" s="10">
        <v>4</v>
      </c>
      <c r="B8" s="32" t="s">
        <v>303</v>
      </c>
      <c r="C8" s="12"/>
      <c r="D8" s="12"/>
      <c r="E8" s="12"/>
      <c r="F8" s="12"/>
      <c r="G8" s="33">
        <v>2.999</v>
      </c>
      <c r="H8" s="14">
        <f t="shared" si="0"/>
        <v>34098.63</v>
      </c>
      <c r="I8" s="14">
        <f t="shared" si="1"/>
        <v>79563.47</v>
      </c>
      <c r="J8" s="12"/>
      <c r="K8" s="14"/>
      <c r="L8" s="14"/>
      <c r="M8" s="12"/>
      <c r="N8" s="12"/>
      <c r="O8" s="12"/>
      <c r="P8" s="12">
        <f t="shared" si="2"/>
        <v>2.999</v>
      </c>
      <c r="Q8" s="14">
        <f t="shared" si="3"/>
        <v>113662.1</v>
      </c>
    </row>
    <row r="9" ht="30" customHeight="1" spans="1:17">
      <c r="A9" s="10">
        <v>5</v>
      </c>
      <c r="B9" s="32" t="s">
        <v>304</v>
      </c>
      <c r="C9" s="12"/>
      <c r="D9" s="12"/>
      <c r="E9" s="12"/>
      <c r="F9" s="12"/>
      <c r="G9" s="33">
        <v>3.135</v>
      </c>
      <c r="H9" s="14">
        <f t="shared" si="0"/>
        <v>35644.95</v>
      </c>
      <c r="I9" s="14">
        <f t="shared" si="1"/>
        <v>83171.55</v>
      </c>
      <c r="J9" s="12"/>
      <c r="K9" s="14"/>
      <c r="L9" s="14"/>
      <c r="M9" s="12"/>
      <c r="N9" s="12"/>
      <c r="O9" s="12"/>
      <c r="P9" s="12">
        <f t="shared" si="2"/>
        <v>3.135</v>
      </c>
      <c r="Q9" s="14">
        <f t="shared" si="3"/>
        <v>118816.5</v>
      </c>
    </row>
    <row r="10" ht="30" customHeight="1" spans="1:17">
      <c r="A10" s="10">
        <v>6</v>
      </c>
      <c r="B10" s="32" t="s">
        <v>305</v>
      </c>
      <c r="C10" s="12"/>
      <c r="D10" s="12"/>
      <c r="E10" s="12"/>
      <c r="F10" s="12"/>
      <c r="G10" s="33">
        <v>1.516</v>
      </c>
      <c r="H10" s="14">
        <f t="shared" si="0"/>
        <v>17236.92</v>
      </c>
      <c r="I10" s="14">
        <f t="shared" si="1"/>
        <v>40219.48</v>
      </c>
      <c r="J10" s="12">
        <v>0.661</v>
      </c>
      <c r="K10" s="14">
        <f>J10*37900*0.3</f>
        <v>7515.57</v>
      </c>
      <c r="L10" s="14">
        <f>J10*37900*0.7</f>
        <v>17536.33</v>
      </c>
      <c r="M10" s="12"/>
      <c r="N10" s="12"/>
      <c r="O10" s="12"/>
      <c r="P10" s="12">
        <f t="shared" si="2"/>
        <v>2.177</v>
      </c>
      <c r="Q10" s="14">
        <f t="shared" si="3"/>
        <v>57456.4</v>
      </c>
    </row>
    <row r="11" ht="30" customHeight="1" spans="1:17">
      <c r="A11" s="10">
        <v>7</v>
      </c>
      <c r="B11" s="32" t="s">
        <v>306</v>
      </c>
      <c r="C11" s="12"/>
      <c r="D11" s="12"/>
      <c r="E11" s="12"/>
      <c r="F11" s="12"/>
      <c r="G11" s="33">
        <v>0.106</v>
      </c>
      <c r="H11" s="14">
        <f t="shared" si="0"/>
        <v>1205.22</v>
      </c>
      <c r="I11" s="14">
        <f t="shared" si="1"/>
        <v>2812.18</v>
      </c>
      <c r="J11" s="12"/>
      <c r="K11" s="14"/>
      <c r="L11" s="14"/>
      <c r="M11" s="12"/>
      <c r="N11" s="12"/>
      <c r="O11" s="12"/>
      <c r="P11" s="12">
        <f t="shared" si="2"/>
        <v>0.106</v>
      </c>
      <c r="Q11" s="14">
        <f t="shared" si="3"/>
        <v>4017.4</v>
      </c>
    </row>
    <row r="12" s="49" customFormat="1" ht="30" customHeight="1" spans="1:17">
      <c r="A12" s="61" t="s">
        <v>46</v>
      </c>
      <c r="B12" s="62"/>
      <c r="C12" s="63"/>
      <c r="D12" s="63"/>
      <c r="E12" s="63"/>
      <c r="F12" s="63"/>
      <c r="G12" s="63">
        <f t="shared" ref="G12:L12" si="4">SUM(G5:G11)</f>
        <v>16.563</v>
      </c>
      <c r="H12" s="64">
        <f t="shared" si="4"/>
        <v>188321.31</v>
      </c>
      <c r="I12" s="64">
        <f t="shared" si="4"/>
        <v>439416.39</v>
      </c>
      <c r="J12" s="63">
        <f t="shared" si="4"/>
        <v>0.661</v>
      </c>
      <c r="K12" s="64">
        <f t="shared" si="4"/>
        <v>7515.57</v>
      </c>
      <c r="L12" s="64">
        <f t="shared" si="4"/>
        <v>17536.33</v>
      </c>
      <c r="M12" s="63"/>
      <c r="N12" s="63"/>
      <c r="O12" s="63"/>
      <c r="P12" s="63">
        <f>SUM(P5:P11)</f>
        <v>17.224</v>
      </c>
      <c r="Q12" s="64">
        <f>SUM(Q5:Q11)</f>
        <v>627737.7</v>
      </c>
    </row>
  </sheetData>
  <mergeCells count="11">
    <mergeCell ref="A1:Q1"/>
    <mergeCell ref="C2:L2"/>
    <mergeCell ref="C3:F3"/>
    <mergeCell ref="G3:I3"/>
    <mergeCell ref="J3:L3"/>
    <mergeCell ref="A12:B12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A1" sqref="A1:Q1"/>
    </sheetView>
  </sheetViews>
  <sheetFormatPr defaultColWidth="9" defaultRowHeight="13.5"/>
  <cols>
    <col min="1" max="1" width="6.625" customWidth="1"/>
    <col min="3" max="3" width="9.25"/>
    <col min="4" max="5" width="14.125"/>
    <col min="6" max="6" width="12.875"/>
    <col min="7" max="7" width="9.25"/>
    <col min="8" max="8" width="14.125"/>
    <col min="9" max="9" width="15.375"/>
    <col min="11" max="12" width="12.875"/>
    <col min="13" max="13" width="7.75" customWidth="1"/>
    <col min="14" max="14" width="11" customWidth="1"/>
    <col min="15" max="15" width="11.875" customWidth="1"/>
    <col min="16" max="16" width="9.25"/>
    <col min="17" max="17" width="15.375"/>
  </cols>
  <sheetData>
    <row r="1" ht="25.5" spans="1:17">
      <c r="A1" s="30" t="s">
        <v>307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5" t="s">
        <v>308</v>
      </c>
      <c r="C5" s="33">
        <v>8.426</v>
      </c>
      <c r="D5" s="14">
        <f>C5*37900*0.3</f>
        <v>95803.62</v>
      </c>
      <c r="E5" s="14">
        <f>C5*37900*0.7</f>
        <v>223541.78</v>
      </c>
      <c r="F5" s="14">
        <f>C5*1730*0.6</f>
        <v>8746.188</v>
      </c>
      <c r="G5" s="34">
        <v>23.267</v>
      </c>
      <c r="H5" s="14">
        <f t="shared" ref="H5:H15" si="0">G5*37900*0.3</f>
        <v>264545.79</v>
      </c>
      <c r="I5" s="14">
        <f t="shared" ref="I5:I15" si="1">G5*37900*0.7</f>
        <v>617273.51</v>
      </c>
      <c r="J5" s="12">
        <v>0.225</v>
      </c>
      <c r="K5" s="14">
        <f>J5*37900*0.3</f>
        <v>2558.25</v>
      </c>
      <c r="L5" s="14">
        <f>J5*37900*0.7</f>
        <v>5969.25</v>
      </c>
      <c r="M5" s="107">
        <v>0.668</v>
      </c>
      <c r="N5" s="14">
        <f>M5*37900*0.3*0.5</f>
        <v>3797.58</v>
      </c>
      <c r="O5" s="14">
        <f>M5*37900*0.7*0.5</f>
        <v>8861.02</v>
      </c>
      <c r="P5" s="12">
        <f t="shared" ref="P5:P15" si="2">M5+J5+G5+C5</f>
        <v>32.586</v>
      </c>
      <c r="Q5" s="14">
        <f t="shared" ref="Q5:Q15" si="3">O5+N5+L5+K5+I5+H5+F5+E5+D5</f>
        <v>1231096.988</v>
      </c>
    </row>
    <row r="6" ht="30" customHeight="1" spans="1:17">
      <c r="A6" s="10">
        <v>2</v>
      </c>
      <c r="B6" s="32" t="s">
        <v>309</v>
      </c>
      <c r="C6" s="33"/>
      <c r="D6" s="14"/>
      <c r="E6" s="14"/>
      <c r="F6" s="14"/>
      <c r="G6" s="34">
        <v>8.194</v>
      </c>
      <c r="H6" s="14">
        <f t="shared" si="0"/>
        <v>93165.78</v>
      </c>
      <c r="I6" s="14">
        <f t="shared" si="1"/>
        <v>217386.82</v>
      </c>
      <c r="J6" s="12"/>
      <c r="K6" s="14"/>
      <c r="L6" s="14"/>
      <c r="M6" s="12"/>
      <c r="N6" s="14"/>
      <c r="O6" s="14"/>
      <c r="P6" s="12">
        <f t="shared" si="2"/>
        <v>8.194</v>
      </c>
      <c r="Q6" s="14">
        <f t="shared" si="3"/>
        <v>310552.6</v>
      </c>
    </row>
    <row r="7" ht="30" customHeight="1" spans="1:17">
      <c r="A7" s="10">
        <v>3</v>
      </c>
      <c r="B7" s="35" t="s">
        <v>310</v>
      </c>
      <c r="C7" s="33">
        <v>3.35</v>
      </c>
      <c r="D7" s="14">
        <f>C7*37900*0.3</f>
        <v>38089.5</v>
      </c>
      <c r="E7" s="14">
        <f>C7*37900*0.7</f>
        <v>88875.5</v>
      </c>
      <c r="F7" s="14">
        <f>C7*1730*0.6</f>
        <v>3477.3</v>
      </c>
      <c r="G7" s="34">
        <v>20.987</v>
      </c>
      <c r="H7" s="14">
        <f t="shared" si="0"/>
        <v>238622.19</v>
      </c>
      <c r="I7" s="14">
        <f t="shared" si="1"/>
        <v>556785.11</v>
      </c>
      <c r="J7" s="12">
        <v>0.282</v>
      </c>
      <c r="K7" s="14">
        <f>J7*37900*0.3</f>
        <v>3206.34</v>
      </c>
      <c r="L7" s="14">
        <f>J7*37900*0.7</f>
        <v>7481.46</v>
      </c>
      <c r="M7" s="12"/>
      <c r="N7" s="14"/>
      <c r="O7" s="14"/>
      <c r="P7" s="12">
        <f t="shared" si="2"/>
        <v>24.619</v>
      </c>
      <c r="Q7" s="14">
        <f t="shared" si="3"/>
        <v>936537.4</v>
      </c>
    </row>
    <row r="8" ht="30" customHeight="1" spans="1:17">
      <c r="A8" s="10">
        <v>4</v>
      </c>
      <c r="B8" s="32" t="s">
        <v>311</v>
      </c>
      <c r="C8" s="12"/>
      <c r="D8" s="14"/>
      <c r="E8" s="14"/>
      <c r="F8" s="14"/>
      <c r="G8" s="34">
        <v>5.508</v>
      </c>
      <c r="H8" s="14">
        <f t="shared" si="0"/>
        <v>62625.96</v>
      </c>
      <c r="I8" s="14">
        <f t="shared" si="1"/>
        <v>146127.24</v>
      </c>
      <c r="J8" s="12"/>
      <c r="K8" s="14"/>
      <c r="L8" s="14"/>
      <c r="M8" s="12"/>
      <c r="N8" s="14"/>
      <c r="O8" s="14"/>
      <c r="P8" s="12">
        <f t="shared" si="2"/>
        <v>5.508</v>
      </c>
      <c r="Q8" s="14">
        <f t="shared" si="3"/>
        <v>208753.2</v>
      </c>
    </row>
    <row r="9" ht="30" customHeight="1" spans="1:17">
      <c r="A9" s="10">
        <v>5</v>
      </c>
      <c r="B9" s="32" t="s">
        <v>312</v>
      </c>
      <c r="C9" s="12"/>
      <c r="D9" s="14"/>
      <c r="E9" s="14"/>
      <c r="F9" s="14"/>
      <c r="G9" s="34">
        <v>2.24</v>
      </c>
      <c r="H9" s="14">
        <f t="shared" si="0"/>
        <v>25468.8</v>
      </c>
      <c r="I9" s="14">
        <f t="shared" si="1"/>
        <v>59427.2</v>
      </c>
      <c r="J9" s="12"/>
      <c r="K9" s="14"/>
      <c r="L9" s="14"/>
      <c r="M9" s="12"/>
      <c r="N9" s="14"/>
      <c r="O9" s="14"/>
      <c r="P9" s="12">
        <f t="shared" si="2"/>
        <v>2.24</v>
      </c>
      <c r="Q9" s="14">
        <f t="shared" si="3"/>
        <v>84896</v>
      </c>
    </row>
    <row r="10" ht="30" customHeight="1" spans="1:17">
      <c r="A10" s="10">
        <v>6</v>
      </c>
      <c r="B10" s="32" t="s">
        <v>313</v>
      </c>
      <c r="C10" s="12"/>
      <c r="D10" s="14"/>
      <c r="E10" s="14"/>
      <c r="F10" s="14"/>
      <c r="G10" s="34">
        <v>3.568</v>
      </c>
      <c r="H10" s="14">
        <f t="shared" si="0"/>
        <v>40568.16</v>
      </c>
      <c r="I10" s="14">
        <f t="shared" si="1"/>
        <v>94659.04</v>
      </c>
      <c r="J10" s="12">
        <v>0.161</v>
      </c>
      <c r="K10" s="14"/>
      <c r="L10" s="14"/>
      <c r="M10" s="12"/>
      <c r="N10" s="14"/>
      <c r="O10" s="14"/>
      <c r="P10" s="12">
        <f t="shared" si="2"/>
        <v>3.729</v>
      </c>
      <c r="Q10" s="14">
        <f t="shared" si="3"/>
        <v>135227.2</v>
      </c>
    </row>
    <row r="11" ht="30" customHeight="1" spans="1:17">
      <c r="A11" s="10">
        <v>7</v>
      </c>
      <c r="B11" s="32" t="s">
        <v>314</v>
      </c>
      <c r="C11" s="12"/>
      <c r="D11" s="14"/>
      <c r="E11" s="14"/>
      <c r="F11" s="14"/>
      <c r="G11" s="34">
        <v>3.473</v>
      </c>
      <c r="H11" s="14">
        <f t="shared" si="0"/>
        <v>39488.01</v>
      </c>
      <c r="I11" s="14">
        <f t="shared" si="1"/>
        <v>92138.69</v>
      </c>
      <c r="J11" s="12"/>
      <c r="K11" s="14"/>
      <c r="L11" s="14"/>
      <c r="M11" s="12"/>
      <c r="N11" s="14"/>
      <c r="O11" s="14"/>
      <c r="P11" s="12">
        <f t="shared" si="2"/>
        <v>3.473</v>
      </c>
      <c r="Q11" s="14">
        <f t="shared" si="3"/>
        <v>131626.7</v>
      </c>
    </row>
    <row r="12" ht="30" customHeight="1" spans="1:17">
      <c r="A12" s="10">
        <v>8</v>
      </c>
      <c r="B12" s="32" t="s">
        <v>282</v>
      </c>
      <c r="C12" s="12"/>
      <c r="D12" s="14"/>
      <c r="E12" s="14"/>
      <c r="F12" s="14"/>
      <c r="G12" s="34">
        <v>3.513</v>
      </c>
      <c r="H12" s="14">
        <f t="shared" si="0"/>
        <v>39942.81</v>
      </c>
      <c r="I12" s="14">
        <f t="shared" si="1"/>
        <v>93199.89</v>
      </c>
      <c r="J12" s="12">
        <v>0.079</v>
      </c>
      <c r="K12" s="14"/>
      <c r="L12" s="14"/>
      <c r="M12" s="12"/>
      <c r="N12" s="14"/>
      <c r="O12" s="14"/>
      <c r="P12" s="12">
        <f t="shared" si="2"/>
        <v>3.592</v>
      </c>
      <c r="Q12" s="14">
        <f t="shared" si="3"/>
        <v>133142.7</v>
      </c>
    </row>
    <row r="13" ht="30" customHeight="1" spans="1:17">
      <c r="A13" s="10">
        <v>9</v>
      </c>
      <c r="B13" s="32" t="s">
        <v>315</v>
      </c>
      <c r="C13" s="12"/>
      <c r="D13" s="14"/>
      <c r="E13" s="14"/>
      <c r="F13" s="14"/>
      <c r="G13" s="34">
        <v>1.937</v>
      </c>
      <c r="H13" s="14">
        <f t="shared" si="0"/>
        <v>22023.69</v>
      </c>
      <c r="I13" s="14">
        <f t="shared" si="1"/>
        <v>51388.61</v>
      </c>
      <c r="J13" s="12"/>
      <c r="K13" s="14"/>
      <c r="L13" s="14"/>
      <c r="M13" s="12"/>
      <c r="N13" s="14"/>
      <c r="O13" s="14"/>
      <c r="P13" s="12">
        <f t="shared" si="2"/>
        <v>1.937</v>
      </c>
      <c r="Q13" s="14">
        <f t="shared" si="3"/>
        <v>73412.3</v>
      </c>
    </row>
    <row r="14" ht="30" customHeight="1" spans="1:17">
      <c r="A14" s="10">
        <v>10</v>
      </c>
      <c r="B14" s="32" t="s">
        <v>283</v>
      </c>
      <c r="C14" s="12"/>
      <c r="D14" s="14"/>
      <c r="E14" s="14"/>
      <c r="F14" s="14"/>
      <c r="G14" s="34">
        <v>0.524</v>
      </c>
      <c r="H14" s="14">
        <f t="shared" si="0"/>
        <v>5957.88</v>
      </c>
      <c r="I14" s="14">
        <f t="shared" si="1"/>
        <v>13901.72</v>
      </c>
      <c r="J14" s="12"/>
      <c r="K14" s="14"/>
      <c r="L14" s="14"/>
      <c r="M14" s="12"/>
      <c r="N14" s="14"/>
      <c r="O14" s="14"/>
      <c r="P14" s="12">
        <f t="shared" si="2"/>
        <v>0.524</v>
      </c>
      <c r="Q14" s="14">
        <f t="shared" si="3"/>
        <v>19859.6</v>
      </c>
    </row>
    <row r="15" ht="30" customHeight="1" spans="1:17">
      <c r="A15" s="10">
        <v>11</v>
      </c>
      <c r="B15" s="32" t="s">
        <v>316</v>
      </c>
      <c r="C15" s="12"/>
      <c r="D15" s="14"/>
      <c r="E15" s="14"/>
      <c r="F15" s="14"/>
      <c r="G15" s="34">
        <v>0.46</v>
      </c>
      <c r="H15" s="14">
        <f t="shared" si="0"/>
        <v>5230.2</v>
      </c>
      <c r="I15" s="14">
        <f t="shared" si="1"/>
        <v>12203.8</v>
      </c>
      <c r="J15" s="12">
        <v>0.449</v>
      </c>
      <c r="K15" s="14"/>
      <c r="L15" s="14"/>
      <c r="M15" s="12"/>
      <c r="N15" s="14"/>
      <c r="O15" s="14"/>
      <c r="P15" s="12">
        <f t="shared" si="2"/>
        <v>0.909</v>
      </c>
      <c r="Q15" s="14">
        <f t="shared" si="3"/>
        <v>17434</v>
      </c>
    </row>
    <row r="16" s="1" customFormat="1" ht="30" customHeight="1" spans="1:17">
      <c r="A16" s="16" t="s">
        <v>46</v>
      </c>
      <c r="B16" s="17"/>
      <c r="C16" s="63">
        <f t="shared" ref="C16:Q16" si="4">SUM(C5:C15)</f>
        <v>11.776</v>
      </c>
      <c r="D16" s="64">
        <f t="shared" si="4"/>
        <v>133893.12</v>
      </c>
      <c r="E16" s="64">
        <f t="shared" si="4"/>
        <v>312417.28</v>
      </c>
      <c r="F16" s="64">
        <f t="shared" si="4"/>
        <v>12223.488</v>
      </c>
      <c r="G16" s="63">
        <f t="shared" si="4"/>
        <v>73.671</v>
      </c>
      <c r="H16" s="64">
        <f t="shared" si="4"/>
        <v>837639.27</v>
      </c>
      <c r="I16" s="64">
        <f t="shared" si="4"/>
        <v>1954491.63</v>
      </c>
      <c r="J16" s="63">
        <f t="shared" si="4"/>
        <v>1.196</v>
      </c>
      <c r="K16" s="64">
        <f t="shared" si="4"/>
        <v>5764.59</v>
      </c>
      <c r="L16" s="64">
        <f t="shared" si="4"/>
        <v>13450.71</v>
      </c>
      <c r="M16" s="63">
        <f t="shared" si="4"/>
        <v>0.668</v>
      </c>
      <c r="N16" s="64">
        <f t="shared" si="4"/>
        <v>3797.58</v>
      </c>
      <c r="O16" s="64">
        <f t="shared" si="4"/>
        <v>8861.02</v>
      </c>
      <c r="P16" s="63">
        <f t="shared" si="4"/>
        <v>87.311</v>
      </c>
      <c r="Q16" s="64">
        <f t="shared" si="4"/>
        <v>3282538.688</v>
      </c>
    </row>
  </sheetData>
  <mergeCells count="11">
    <mergeCell ref="A1:Q1"/>
    <mergeCell ref="C2:L2"/>
    <mergeCell ref="C3:F3"/>
    <mergeCell ref="G3:I3"/>
    <mergeCell ref="J3:L3"/>
    <mergeCell ref="A16:B16"/>
    <mergeCell ref="A2:A4"/>
    <mergeCell ref="B2:B4"/>
    <mergeCell ref="P2:P4"/>
    <mergeCell ref="Q2:Q4"/>
    <mergeCell ref="M2:O3"/>
  </mergeCells>
  <conditionalFormatting sqref="B5">
    <cfRule type="duplicateValues" dxfId="0" priority="22"/>
    <cfRule type="duplicateValues" dxfId="0" priority="11"/>
  </conditionalFormatting>
  <conditionalFormatting sqref="B6">
    <cfRule type="duplicateValues" dxfId="0" priority="21"/>
    <cfRule type="duplicateValues" dxfId="0" priority="10"/>
  </conditionalFormatting>
  <conditionalFormatting sqref="B7">
    <cfRule type="duplicateValues" dxfId="0" priority="20"/>
    <cfRule type="duplicateValues" dxfId="0" priority="9"/>
  </conditionalFormatting>
  <conditionalFormatting sqref="B8">
    <cfRule type="duplicateValues" dxfId="0" priority="19"/>
    <cfRule type="duplicateValues" dxfId="0" priority="8"/>
  </conditionalFormatting>
  <conditionalFormatting sqref="B9">
    <cfRule type="duplicateValues" dxfId="0" priority="18"/>
    <cfRule type="duplicateValues" dxfId="0" priority="7"/>
  </conditionalFormatting>
  <conditionalFormatting sqref="B10">
    <cfRule type="duplicateValues" dxfId="0" priority="17"/>
    <cfRule type="duplicateValues" dxfId="0" priority="6"/>
  </conditionalFormatting>
  <conditionalFormatting sqref="B11">
    <cfRule type="duplicateValues" dxfId="0" priority="16"/>
    <cfRule type="duplicateValues" dxfId="0" priority="5"/>
  </conditionalFormatting>
  <conditionalFormatting sqref="B12">
    <cfRule type="duplicateValues" dxfId="0" priority="15"/>
    <cfRule type="duplicateValues" dxfId="0" priority="4"/>
  </conditionalFormatting>
  <conditionalFormatting sqref="B13">
    <cfRule type="duplicateValues" dxfId="0" priority="14"/>
    <cfRule type="duplicateValues" dxfId="0" priority="3"/>
  </conditionalFormatting>
  <conditionalFormatting sqref="B14">
    <cfRule type="duplicateValues" dxfId="0" priority="13"/>
    <cfRule type="duplicateValues" dxfId="0" priority="2"/>
  </conditionalFormatting>
  <conditionalFormatting sqref="B15">
    <cfRule type="duplicateValues" dxfId="0" priority="12"/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pane ySplit="4" topLeftCell="A16" activePane="bottomLeft" state="frozen"/>
      <selection/>
      <selection pane="bottomLeft" activeCell="A1" sqref="A1:Q1"/>
    </sheetView>
  </sheetViews>
  <sheetFormatPr defaultColWidth="8" defaultRowHeight="12.75"/>
  <cols>
    <col min="1" max="1" width="4.75" style="93" customWidth="1"/>
    <col min="2" max="2" width="13" style="93" customWidth="1"/>
    <col min="3" max="3" width="9.5" style="93" customWidth="1"/>
    <col min="4" max="4" width="13" style="93"/>
    <col min="5" max="5" width="14.25" style="93"/>
    <col min="6" max="6" width="12.75" style="93"/>
    <col min="7" max="7" width="9.125" style="93"/>
    <col min="8" max="9" width="14.25" style="93"/>
    <col min="10" max="10" width="8" style="93"/>
    <col min="11" max="12" width="14.25" style="93"/>
    <col min="13" max="13" width="8" style="93"/>
    <col min="14" max="15" width="14.25" style="93"/>
    <col min="16" max="16" width="10.625" style="93" customWidth="1"/>
    <col min="17" max="17" width="14.875" style="93" customWidth="1"/>
    <col min="18" max="16384" width="8" style="93"/>
  </cols>
  <sheetData>
    <row r="1" ht="31.5" spans="1:17">
      <c r="A1" s="50" t="s">
        <v>317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54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94">
        <v>1</v>
      </c>
      <c r="B5" s="95" t="s">
        <v>318</v>
      </c>
      <c r="C5" s="96">
        <v>0.48</v>
      </c>
      <c r="D5" s="97">
        <f t="shared" ref="D5:D11" si="0">C5*37900*0.3</f>
        <v>5457.6</v>
      </c>
      <c r="E5" s="97">
        <f t="shared" ref="E5:E11" si="1">C5*37900*0.7</f>
        <v>12734.4</v>
      </c>
      <c r="F5" s="97">
        <f t="shared" ref="F5:F11" si="2">C5*1730*0.6</f>
        <v>498.24</v>
      </c>
      <c r="G5" s="98">
        <v>0.19</v>
      </c>
      <c r="H5" s="97">
        <f t="shared" ref="H5:H13" si="3">G5*37900*0.3</f>
        <v>2160.3</v>
      </c>
      <c r="I5" s="97">
        <f t="shared" ref="I5:I13" si="4">G5*37900*0.7</f>
        <v>5040.7</v>
      </c>
      <c r="J5" s="98">
        <v>0.27</v>
      </c>
      <c r="K5" s="97">
        <f t="shared" ref="K5:K11" si="5">J5*37900*0.3</f>
        <v>3069.9</v>
      </c>
      <c r="L5" s="97">
        <f t="shared" ref="L5:L11" si="6">J5*37900*0.7</f>
        <v>7163.1</v>
      </c>
      <c r="M5" s="105"/>
      <c r="N5" s="97"/>
      <c r="O5" s="97"/>
      <c r="P5" s="98">
        <f t="shared" ref="P5:P25" si="7">M5+J5+G5+C5</f>
        <v>0.94</v>
      </c>
      <c r="Q5" s="106">
        <f t="shared" ref="Q5:Q25" si="8">O5+N5+L5+K5+I5+H5+F5+E5+D5</f>
        <v>36124.24</v>
      </c>
    </row>
    <row r="6" ht="30" customHeight="1" spans="1:17">
      <c r="A6" s="94">
        <v>2</v>
      </c>
      <c r="B6" s="95" t="s">
        <v>319</v>
      </c>
      <c r="C6" s="96">
        <v>4.27</v>
      </c>
      <c r="D6" s="97">
        <f t="shared" si="0"/>
        <v>48549.9</v>
      </c>
      <c r="E6" s="97">
        <f t="shared" si="1"/>
        <v>113283.1</v>
      </c>
      <c r="F6" s="97">
        <f t="shared" si="2"/>
        <v>4432.26</v>
      </c>
      <c r="G6" s="98">
        <v>3.37</v>
      </c>
      <c r="H6" s="97">
        <f t="shared" si="3"/>
        <v>38316.9</v>
      </c>
      <c r="I6" s="97">
        <f t="shared" si="4"/>
        <v>89406.1</v>
      </c>
      <c r="J6" s="98">
        <v>1.58</v>
      </c>
      <c r="K6" s="97">
        <f t="shared" si="5"/>
        <v>17964.6</v>
      </c>
      <c r="L6" s="97">
        <f t="shared" si="6"/>
        <v>41917.4</v>
      </c>
      <c r="M6" s="98">
        <v>0.94</v>
      </c>
      <c r="N6" s="97">
        <f t="shared" ref="N6:N10" si="9">M6*37900*0.3*0.5</f>
        <v>5343.9</v>
      </c>
      <c r="O6" s="97">
        <f t="shared" ref="O6:O10" si="10">M6*37900*0.7*0.5</f>
        <v>12469.1</v>
      </c>
      <c r="P6" s="98">
        <f t="shared" si="7"/>
        <v>10.16</v>
      </c>
      <c r="Q6" s="106">
        <f t="shared" si="8"/>
        <v>371683.26</v>
      </c>
    </row>
    <row r="7" ht="30" customHeight="1" spans="1:17">
      <c r="A7" s="94">
        <v>3</v>
      </c>
      <c r="B7" s="95" t="s">
        <v>320</v>
      </c>
      <c r="C7" s="96"/>
      <c r="D7" s="97"/>
      <c r="E7" s="97"/>
      <c r="F7" s="97"/>
      <c r="G7" s="98"/>
      <c r="H7" s="97"/>
      <c r="I7" s="97"/>
      <c r="J7" s="98"/>
      <c r="K7" s="97"/>
      <c r="L7" s="97"/>
      <c r="M7" s="98">
        <v>0.62</v>
      </c>
      <c r="N7" s="97">
        <f t="shared" si="9"/>
        <v>3524.7</v>
      </c>
      <c r="O7" s="97">
        <f t="shared" si="10"/>
        <v>8224.3</v>
      </c>
      <c r="P7" s="98">
        <f t="shared" si="7"/>
        <v>0.62</v>
      </c>
      <c r="Q7" s="106">
        <f t="shared" si="8"/>
        <v>11749</v>
      </c>
    </row>
    <row r="8" ht="30" customHeight="1" spans="1:17">
      <c r="A8" s="94">
        <v>4</v>
      </c>
      <c r="B8" s="95" t="s">
        <v>321</v>
      </c>
      <c r="C8" s="96">
        <v>7.35</v>
      </c>
      <c r="D8" s="97">
        <f t="shared" si="0"/>
        <v>83569.5</v>
      </c>
      <c r="E8" s="97">
        <f t="shared" si="1"/>
        <v>194995.5</v>
      </c>
      <c r="F8" s="97">
        <f t="shared" si="2"/>
        <v>7629.3</v>
      </c>
      <c r="G8" s="98">
        <v>2.7</v>
      </c>
      <c r="H8" s="97">
        <f t="shared" si="3"/>
        <v>30699</v>
      </c>
      <c r="I8" s="97">
        <f t="shared" si="4"/>
        <v>71631</v>
      </c>
      <c r="J8" s="98">
        <v>0.97</v>
      </c>
      <c r="K8" s="97">
        <f t="shared" si="5"/>
        <v>11028.9</v>
      </c>
      <c r="L8" s="97">
        <f t="shared" si="6"/>
        <v>25734.1</v>
      </c>
      <c r="M8" s="98">
        <v>0.4</v>
      </c>
      <c r="N8" s="97">
        <f t="shared" si="9"/>
        <v>2274</v>
      </c>
      <c r="O8" s="97">
        <f t="shared" si="10"/>
        <v>5306</v>
      </c>
      <c r="P8" s="98">
        <f t="shared" si="7"/>
        <v>11.42</v>
      </c>
      <c r="Q8" s="106">
        <f t="shared" si="8"/>
        <v>432867.3</v>
      </c>
    </row>
    <row r="9" ht="30" customHeight="1" spans="1:17">
      <c r="A9" s="94">
        <v>5</v>
      </c>
      <c r="B9" s="95" t="s">
        <v>322</v>
      </c>
      <c r="C9" s="96">
        <v>8.46</v>
      </c>
      <c r="D9" s="97">
        <f t="shared" si="0"/>
        <v>96190.2</v>
      </c>
      <c r="E9" s="97">
        <f t="shared" si="1"/>
        <v>224443.8</v>
      </c>
      <c r="F9" s="97">
        <f t="shared" si="2"/>
        <v>8781.48</v>
      </c>
      <c r="G9" s="98">
        <v>1.26</v>
      </c>
      <c r="H9" s="97">
        <f t="shared" si="3"/>
        <v>14326.2</v>
      </c>
      <c r="I9" s="97">
        <f t="shared" si="4"/>
        <v>33427.8</v>
      </c>
      <c r="J9" s="98">
        <v>0.44</v>
      </c>
      <c r="K9" s="97">
        <f t="shared" si="5"/>
        <v>5002.8</v>
      </c>
      <c r="L9" s="97">
        <f t="shared" si="6"/>
        <v>11673.2</v>
      </c>
      <c r="M9" s="98">
        <v>0.02</v>
      </c>
      <c r="N9" s="97">
        <f t="shared" si="9"/>
        <v>113.7</v>
      </c>
      <c r="O9" s="97">
        <f t="shared" si="10"/>
        <v>265.3</v>
      </c>
      <c r="P9" s="98">
        <f t="shared" si="7"/>
        <v>10.18</v>
      </c>
      <c r="Q9" s="106">
        <f t="shared" si="8"/>
        <v>394224.48</v>
      </c>
    </row>
    <row r="10" ht="36.95" customHeight="1" spans="1:17">
      <c r="A10" s="94">
        <v>6</v>
      </c>
      <c r="B10" s="95" t="s">
        <v>323</v>
      </c>
      <c r="C10" s="96">
        <v>5.49</v>
      </c>
      <c r="D10" s="97">
        <f t="shared" si="0"/>
        <v>62421.3</v>
      </c>
      <c r="E10" s="97">
        <f t="shared" si="1"/>
        <v>145649.7</v>
      </c>
      <c r="F10" s="97">
        <f t="shared" si="2"/>
        <v>5698.62</v>
      </c>
      <c r="G10" s="98">
        <v>1.18</v>
      </c>
      <c r="H10" s="97">
        <f t="shared" si="3"/>
        <v>13416.6</v>
      </c>
      <c r="I10" s="97">
        <f t="shared" si="4"/>
        <v>31305.4</v>
      </c>
      <c r="J10" s="98">
        <v>0.83</v>
      </c>
      <c r="K10" s="97">
        <f t="shared" si="5"/>
        <v>9437.1</v>
      </c>
      <c r="L10" s="97">
        <f t="shared" si="6"/>
        <v>22019.9</v>
      </c>
      <c r="M10" s="98">
        <v>0.06</v>
      </c>
      <c r="N10" s="97">
        <f t="shared" si="9"/>
        <v>341.1</v>
      </c>
      <c r="O10" s="97">
        <f t="shared" si="10"/>
        <v>795.9</v>
      </c>
      <c r="P10" s="98">
        <f t="shared" si="7"/>
        <v>7.56</v>
      </c>
      <c r="Q10" s="106">
        <f t="shared" si="8"/>
        <v>291085.62</v>
      </c>
    </row>
    <row r="11" ht="30" customHeight="1" spans="1:17">
      <c r="A11" s="94">
        <v>7</v>
      </c>
      <c r="B11" s="95" t="s">
        <v>324</v>
      </c>
      <c r="C11" s="96">
        <v>3.81</v>
      </c>
      <c r="D11" s="97">
        <f t="shared" si="0"/>
        <v>43319.7</v>
      </c>
      <c r="E11" s="97">
        <f t="shared" si="1"/>
        <v>101079.3</v>
      </c>
      <c r="F11" s="97">
        <f t="shared" si="2"/>
        <v>3954.78</v>
      </c>
      <c r="G11" s="98">
        <v>0.09</v>
      </c>
      <c r="H11" s="97">
        <f t="shared" si="3"/>
        <v>1023.3</v>
      </c>
      <c r="I11" s="97">
        <f t="shared" si="4"/>
        <v>2387.7</v>
      </c>
      <c r="J11" s="98">
        <v>0.47</v>
      </c>
      <c r="K11" s="97">
        <f t="shared" si="5"/>
        <v>5343.9</v>
      </c>
      <c r="L11" s="97">
        <f t="shared" si="6"/>
        <v>12469.1</v>
      </c>
      <c r="M11" s="98"/>
      <c r="N11" s="97"/>
      <c r="O11" s="97"/>
      <c r="P11" s="98">
        <f t="shared" si="7"/>
        <v>4.37</v>
      </c>
      <c r="Q11" s="106">
        <f t="shared" si="8"/>
        <v>169577.78</v>
      </c>
    </row>
    <row r="12" ht="30" customHeight="1" spans="1:17">
      <c r="A12" s="94">
        <v>8</v>
      </c>
      <c r="B12" s="95" t="s">
        <v>325</v>
      </c>
      <c r="C12" s="96"/>
      <c r="D12" s="97"/>
      <c r="E12" s="97"/>
      <c r="F12" s="97"/>
      <c r="G12" s="98">
        <v>0.05</v>
      </c>
      <c r="H12" s="97">
        <f t="shared" si="3"/>
        <v>568.5</v>
      </c>
      <c r="I12" s="97">
        <f t="shared" si="4"/>
        <v>1326.5</v>
      </c>
      <c r="J12" s="98"/>
      <c r="K12" s="97"/>
      <c r="L12" s="97"/>
      <c r="M12" s="98"/>
      <c r="N12" s="97"/>
      <c r="O12" s="97"/>
      <c r="P12" s="98">
        <f t="shared" si="7"/>
        <v>0.05</v>
      </c>
      <c r="Q12" s="106">
        <f t="shared" si="8"/>
        <v>1895</v>
      </c>
    </row>
    <row r="13" ht="30" customHeight="1" spans="1:17">
      <c r="A13" s="94">
        <v>9</v>
      </c>
      <c r="B13" s="95" t="s">
        <v>326</v>
      </c>
      <c r="C13" s="96">
        <v>6.18</v>
      </c>
      <c r="D13" s="97">
        <f t="shared" ref="D13:D22" si="11">C13*37900*0.3</f>
        <v>70266.6</v>
      </c>
      <c r="E13" s="97">
        <f t="shared" ref="E13:E22" si="12">C13*37900*0.7</f>
        <v>163955.4</v>
      </c>
      <c r="F13" s="97">
        <f t="shared" ref="F13:F22" si="13">C13*1730*0.6</f>
        <v>6414.84</v>
      </c>
      <c r="G13" s="98">
        <v>11.83</v>
      </c>
      <c r="H13" s="97">
        <f t="shared" si="3"/>
        <v>134507.1</v>
      </c>
      <c r="I13" s="97">
        <f t="shared" si="4"/>
        <v>313849.9</v>
      </c>
      <c r="J13" s="98">
        <v>1.55</v>
      </c>
      <c r="K13" s="97">
        <f t="shared" ref="K13:K19" si="14">J13*37900*0.3</f>
        <v>17623.5</v>
      </c>
      <c r="L13" s="97">
        <f t="shared" ref="L13:L19" si="15">J13*37900*0.7</f>
        <v>41121.5</v>
      </c>
      <c r="M13" s="98">
        <v>0.71</v>
      </c>
      <c r="N13" s="97">
        <f>M13*37900*0.3*0.5</f>
        <v>4036.35</v>
      </c>
      <c r="O13" s="97">
        <f>M13*37900*0.7*0.5</f>
        <v>9418.15</v>
      </c>
      <c r="P13" s="98">
        <f t="shared" si="7"/>
        <v>20.27</v>
      </c>
      <c r="Q13" s="106">
        <f t="shared" si="8"/>
        <v>761193.34</v>
      </c>
    </row>
    <row r="14" ht="30" customHeight="1" spans="1:17">
      <c r="A14" s="94">
        <v>10</v>
      </c>
      <c r="B14" s="95" t="s">
        <v>327</v>
      </c>
      <c r="C14" s="96">
        <v>0.95</v>
      </c>
      <c r="D14" s="97">
        <f t="shared" si="11"/>
        <v>10801.5</v>
      </c>
      <c r="E14" s="97">
        <f t="shared" si="12"/>
        <v>25203.5</v>
      </c>
      <c r="F14" s="97">
        <f t="shared" si="13"/>
        <v>986.1</v>
      </c>
      <c r="G14" s="98"/>
      <c r="H14" s="97"/>
      <c r="I14" s="97"/>
      <c r="J14" s="98"/>
      <c r="K14" s="97"/>
      <c r="L14" s="97"/>
      <c r="M14" s="98"/>
      <c r="N14" s="97"/>
      <c r="O14" s="97"/>
      <c r="P14" s="98">
        <f t="shared" si="7"/>
        <v>0.95</v>
      </c>
      <c r="Q14" s="106">
        <f t="shared" si="8"/>
        <v>36991.1</v>
      </c>
    </row>
    <row r="15" ht="30" customHeight="1" spans="1:17">
      <c r="A15" s="94">
        <v>11</v>
      </c>
      <c r="B15" s="95" t="s">
        <v>328</v>
      </c>
      <c r="C15" s="96">
        <v>6.16</v>
      </c>
      <c r="D15" s="97">
        <f t="shared" si="11"/>
        <v>70039.2</v>
      </c>
      <c r="E15" s="97">
        <f t="shared" si="12"/>
        <v>163424.8</v>
      </c>
      <c r="F15" s="97">
        <f t="shared" si="13"/>
        <v>6394.08</v>
      </c>
      <c r="G15" s="98">
        <v>3.71</v>
      </c>
      <c r="H15" s="97">
        <f t="shared" ref="H15:H25" si="16">G15*37900*0.3</f>
        <v>42182.7</v>
      </c>
      <c r="I15" s="97">
        <f t="shared" ref="I15:I25" si="17">G15*37900*0.7</f>
        <v>98426.3</v>
      </c>
      <c r="J15" s="98">
        <v>0.57</v>
      </c>
      <c r="K15" s="97">
        <f t="shared" si="14"/>
        <v>6480.9</v>
      </c>
      <c r="L15" s="97">
        <f t="shared" si="15"/>
        <v>15122.1</v>
      </c>
      <c r="M15" s="98">
        <v>0.74</v>
      </c>
      <c r="N15" s="97">
        <f t="shared" ref="N15:N22" si="18">M15*37900*0.3*0.5</f>
        <v>4206.9</v>
      </c>
      <c r="O15" s="97">
        <f t="shared" ref="O15:O22" si="19">M15*37900*0.7*0.5</f>
        <v>9816.1</v>
      </c>
      <c r="P15" s="98">
        <f t="shared" si="7"/>
        <v>11.18</v>
      </c>
      <c r="Q15" s="106">
        <f t="shared" si="8"/>
        <v>416093.08</v>
      </c>
    </row>
    <row r="16" ht="30" customHeight="1" spans="1:17">
      <c r="A16" s="94">
        <v>12</v>
      </c>
      <c r="B16" s="95" t="s">
        <v>329</v>
      </c>
      <c r="C16" s="96">
        <v>1.42</v>
      </c>
      <c r="D16" s="97">
        <f t="shared" si="11"/>
        <v>16145.4</v>
      </c>
      <c r="E16" s="97">
        <f t="shared" si="12"/>
        <v>37672.6</v>
      </c>
      <c r="F16" s="97">
        <f t="shared" si="13"/>
        <v>1473.96</v>
      </c>
      <c r="G16" s="98"/>
      <c r="H16" s="97"/>
      <c r="I16" s="97"/>
      <c r="J16" s="98"/>
      <c r="K16" s="97"/>
      <c r="L16" s="97"/>
      <c r="M16" s="98"/>
      <c r="N16" s="97"/>
      <c r="O16" s="97"/>
      <c r="P16" s="98">
        <f t="shared" si="7"/>
        <v>1.42</v>
      </c>
      <c r="Q16" s="106">
        <f t="shared" si="8"/>
        <v>55291.96</v>
      </c>
    </row>
    <row r="17" ht="30" customHeight="1" spans="1:17">
      <c r="A17" s="94">
        <v>13</v>
      </c>
      <c r="B17" s="95" t="s">
        <v>330</v>
      </c>
      <c r="C17" s="96">
        <v>3.64</v>
      </c>
      <c r="D17" s="97">
        <f t="shared" si="11"/>
        <v>41386.8</v>
      </c>
      <c r="E17" s="97">
        <f t="shared" si="12"/>
        <v>96569.2</v>
      </c>
      <c r="F17" s="97">
        <f t="shared" si="13"/>
        <v>3778.32</v>
      </c>
      <c r="G17" s="98"/>
      <c r="H17" s="97"/>
      <c r="I17" s="97"/>
      <c r="J17" s="98">
        <v>0.37</v>
      </c>
      <c r="K17" s="97">
        <f t="shared" si="14"/>
        <v>4206.9</v>
      </c>
      <c r="L17" s="97">
        <f t="shared" si="15"/>
        <v>9816.1</v>
      </c>
      <c r="M17" s="98"/>
      <c r="N17" s="97"/>
      <c r="O17" s="97"/>
      <c r="P17" s="98">
        <f t="shared" si="7"/>
        <v>4.01</v>
      </c>
      <c r="Q17" s="106">
        <f t="shared" si="8"/>
        <v>155757.32</v>
      </c>
    </row>
    <row r="18" ht="30" customHeight="1" spans="1:17">
      <c r="A18" s="94">
        <v>14</v>
      </c>
      <c r="B18" s="95" t="s">
        <v>331</v>
      </c>
      <c r="C18" s="96">
        <v>1.43</v>
      </c>
      <c r="D18" s="97">
        <f t="shared" si="11"/>
        <v>16259.1</v>
      </c>
      <c r="E18" s="97">
        <f t="shared" si="12"/>
        <v>37937.9</v>
      </c>
      <c r="F18" s="97">
        <f t="shared" si="13"/>
        <v>1484.34</v>
      </c>
      <c r="G18" s="98">
        <v>0.38</v>
      </c>
      <c r="H18" s="97">
        <f t="shared" si="16"/>
        <v>4320.6</v>
      </c>
      <c r="I18" s="97">
        <f t="shared" si="17"/>
        <v>10081.4</v>
      </c>
      <c r="J18" s="98">
        <v>0.13</v>
      </c>
      <c r="K18" s="97">
        <f t="shared" si="14"/>
        <v>1478.1</v>
      </c>
      <c r="L18" s="97">
        <f t="shared" si="15"/>
        <v>3448.9</v>
      </c>
      <c r="M18" s="98"/>
      <c r="N18" s="97"/>
      <c r="O18" s="97"/>
      <c r="P18" s="98">
        <f t="shared" si="7"/>
        <v>1.94</v>
      </c>
      <c r="Q18" s="106">
        <f t="shared" si="8"/>
        <v>75010.34</v>
      </c>
    </row>
    <row r="19" ht="30" customHeight="1" spans="1:17">
      <c r="A19" s="94">
        <v>15</v>
      </c>
      <c r="B19" s="95" t="s">
        <v>332</v>
      </c>
      <c r="C19" s="96">
        <v>5.85</v>
      </c>
      <c r="D19" s="97">
        <f t="shared" si="11"/>
        <v>66514.5</v>
      </c>
      <c r="E19" s="97">
        <f t="shared" si="12"/>
        <v>155200.5</v>
      </c>
      <c r="F19" s="97">
        <f t="shared" si="13"/>
        <v>6072.3</v>
      </c>
      <c r="G19" s="98">
        <v>4.31</v>
      </c>
      <c r="H19" s="97">
        <f t="shared" si="16"/>
        <v>49004.7</v>
      </c>
      <c r="I19" s="97">
        <f t="shared" si="17"/>
        <v>114344.3</v>
      </c>
      <c r="J19" s="98">
        <v>1.17</v>
      </c>
      <c r="K19" s="97">
        <f t="shared" si="14"/>
        <v>13302.9</v>
      </c>
      <c r="L19" s="97">
        <f t="shared" si="15"/>
        <v>31040.1</v>
      </c>
      <c r="M19" s="98">
        <v>0.23</v>
      </c>
      <c r="N19" s="97">
        <f t="shared" si="18"/>
        <v>1307.55</v>
      </c>
      <c r="O19" s="97">
        <f t="shared" si="19"/>
        <v>3050.95</v>
      </c>
      <c r="P19" s="98">
        <f t="shared" si="7"/>
        <v>11.56</v>
      </c>
      <c r="Q19" s="106">
        <f t="shared" si="8"/>
        <v>439837.8</v>
      </c>
    </row>
    <row r="20" ht="30" customHeight="1" spans="1:17">
      <c r="A20" s="94">
        <v>16</v>
      </c>
      <c r="B20" s="99" t="s">
        <v>333</v>
      </c>
      <c r="C20" s="96">
        <v>0.94</v>
      </c>
      <c r="D20" s="97">
        <f t="shared" si="11"/>
        <v>10687.8</v>
      </c>
      <c r="E20" s="97">
        <f t="shared" si="12"/>
        <v>24938.2</v>
      </c>
      <c r="F20" s="97">
        <f t="shared" si="13"/>
        <v>975.72</v>
      </c>
      <c r="G20" s="98">
        <v>0.73</v>
      </c>
      <c r="H20" s="97">
        <f t="shared" si="16"/>
        <v>8300.1</v>
      </c>
      <c r="I20" s="97">
        <f t="shared" si="17"/>
        <v>19366.9</v>
      </c>
      <c r="J20" s="98"/>
      <c r="K20" s="97"/>
      <c r="L20" s="97"/>
      <c r="M20" s="98">
        <v>0.07</v>
      </c>
      <c r="N20" s="97">
        <f t="shared" si="18"/>
        <v>397.95</v>
      </c>
      <c r="O20" s="97">
        <f t="shared" si="19"/>
        <v>928.55</v>
      </c>
      <c r="P20" s="98">
        <f t="shared" si="7"/>
        <v>1.74</v>
      </c>
      <c r="Q20" s="106">
        <f t="shared" si="8"/>
        <v>65595.22</v>
      </c>
    </row>
    <row r="21" ht="30" customHeight="1" spans="1:17">
      <c r="A21" s="94">
        <v>17</v>
      </c>
      <c r="B21" s="100"/>
      <c r="C21" s="96">
        <v>0.94</v>
      </c>
      <c r="D21" s="97">
        <f t="shared" si="11"/>
        <v>10687.8</v>
      </c>
      <c r="E21" s="97">
        <f t="shared" si="12"/>
        <v>24938.2</v>
      </c>
      <c r="F21" s="97">
        <f t="shared" si="13"/>
        <v>975.72</v>
      </c>
      <c r="G21" s="98">
        <v>0.73</v>
      </c>
      <c r="H21" s="97">
        <f t="shared" si="16"/>
        <v>8300.1</v>
      </c>
      <c r="I21" s="97">
        <f t="shared" si="17"/>
        <v>19366.9</v>
      </c>
      <c r="J21" s="98"/>
      <c r="K21" s="97"/>
      <c r="L21" s="97"/>
      <c r="M21" s="98">
        <v>0.07</v>
      </c>
      <c r="N21" s="97">
        <f t="shared" si="18"/>
        <v>397.95</v>
      </c>
      <c r="O21" s="97">
        <f t="shared" si="19"/>
        <v>928.55</v>
      </c>
      <c r="P21" s="98">
        <f t="shared" si="7"/>
        <v>1.74</v>
      </c>
      <c r="Q21" s="106">
        <f t="shared" si="8"/>
        <v>65595.22</v>
      </c>
    </row>
    <row r="22" ht="30" customHeight="1" spans="1:17">
      <c r="A22" s="94">
        <v>18</v>
      </c>
      <c r="B22" s="95" t="s">
        <v>334</v>
      </c>
      <c r="C22" s="96">
        <v>8.71</v>
      </c>
      <c r="D22" s="97">
        <f t="shared" si="11"/>
        <v>99032.7</v>
      </c>
      <c r="E22" s="97">
        <f t="shared" si="12"/>
        <v>231076.3</v>
      </c>
      <c r="F22" s="97">
        <f t="shared" si="13"/>
        <v>9040.98</v>
      </c>
      <c r="G22" s="98">
        <v>3.43</v>
      </c>
      <c r="H22" s="97">
        <f t="shared" si="16"/>
        <v>38999.1</v>
      </c>
      <c r="I22" s="97">
        <f t="shared" si="17"/>
        <v>90997.9</v>
      </c>
      <c r="J22" s="98">
        <v>1.57</v>
      </c>
      <c r="K22" s="97">
        <f>J22*37900*0.3</f>
        <v>17850.9</v>
      </c>
      <c r="L22" s="97">
        <f>J22*37900*0.7</f>
        <v>41652.1</v>
      </c>
      <c r="M22" s="98">
        <v>0.22</v>
      </c>
      <c r="N22" s="97">
        <f t="shared" si="18"/>
        <v>1250.7</v>
      </c>
      <c r="O22" s="97">
        <f t="shared" si="19"/>
        <v>2918.3</v>
      </c>
      <c r="P22" s="98">
        <f t="shared" si="7"/>
        <v>13.93</v>
      </c>
      <c r="Q22" s="106">
        <f t="shared" si="8"/>
        <v>532818.98</v>
      </c>
    </row>
    <row r="23" ht="30" customHeight="1" spans="1:17">
      <c r="A23" s="94">
        <v>19</v>
      </c>
      <c r="B23" s="95" t="s">
        <v>335</v>
      </c>
      <c r="C23" s="96"/>
      <c r="D23" s="97"/>
      <c r="E23" s="97"/>
      <c r="F23" s="97"/>
      <c r="G23" s="98">
        <v>0.8</v>
      </c>
      <c r="H23" s="97">
        <f t="shared" si="16"/>
        <v>9096</v>
      </c>
      <c r="I23" s="97">
        <f t="shared" si="17"/>
        <v>21224</v>
      </c>
      <c r="J23" s="98"/>
      <c r="K23" s="97"/>
      <c r="L23" s="97"/>
      <c r="M23" s="98"/>
      <c r="N23" s="97"/>
      <c r="O23" s="97"/>
      <c r="P23" s="98">
        <f t="shared" si="7"/>
        <v>0.8</v>
      </c>
      <c r="Q23" s="106">
        <f t="shared" si="8"/>
        <v>30320</v>
      </c>
    </row>
    <row r="24" ht="30" customHeight="1" spans="1:17">
      <c r="A24" s="94">
        <v>20</v>
      </c>
      <c r="B24" s="95" t="s">
        <v>336</v>
      </c>
      <c r="C24" s="96">
        <v>0.99</v>
      </c>
      <c r="D24" s="97">
        <f>C24*37900*0.3</f>
        <v>11256.3</v>
      </c>
      <c r="E24" s="97">
        <f>C24*37900*0.7</f>
        <v>26264.7</v>
      </c>
      <c r="F24" s="97">
        <f>C24*1730*0.6</f>
        <v>1027.62</v>
      </c>
      <c r="G24" s="98">
        <v>0.55</v>
      </c>
      <c r="H24" s="97">
        <f t="shared" si="16"/>
        <v>6253.5</v>
      </c>
      <c r="I24" s="97">
        <f t="shared" si="17"/>
        <v>14591.5</v>
      </c>
      <c r="J24" s="98"/>
      <c r="K24" s="97"/>
      <c r="L24" s="97"/>
      <c r="M24" s="98"/>
      <c r="N24" s="97"/>
      <c r="O24" s="97"/>
      <c r="P24" s="98">
        <f t="shared" si="7"/>
        <v>1.54</v>
      </c>
      <c r="Q24" s="106">
        <f t="shared" si="8"/>
        <v>59393.62</v>
      </c>
    </row>
    <row r="25" ht="30" customHeight="1" spans="1:17">
      <c r="A25" s="94">
        <v>21</v>
      </c>
      <c r="B25" s="95" t="s">
        <v>337</v>
      </c>
      <c r="C25" s="96">
        <v>4.23</v>
      </c>
      <c r="D25" s="97">
        <f>C25*37900*0.3</f>
        <v>48095.1</v>
      </c>
      <c r="E25" s="97">
        <f>C25*37900*0.7</f>
        <v>112221.9</v>
      </c>
      <c r="F25" s="97">
        <f>C25*1730*0.6</f>
        <v>4390.74</v>
      </c>
      <c r="G25" s="98">
        <v>6.72</v>
      </c>
      <c r="H25" s="97">
        <f t="shared" si="16"/>
        <v>76406.4</v>
      </c>
      <c r="I25" s="97">
        <f t="shared" si="17"/>
        <v>178281.6</v>
      </c>
      <c r="J25" s="98">
        <v>0.25</v>
      </c>
      <c r="K25" s="97">
        <f>J25*37900*0.3</f>
        <v>2842.5</v>
      </c>
      <c r="L25" s="97">
        <f>J25*37900*0.7</f>
        <v>6632.5</v>
      </c>
      <c r="M25" s="98">
        <v>0.84</v>
      </c>
      <c r="N25" s="97">
        <f>M25*37900*0.3*0.5</f>
        <v>4775.4</v>
      </c>
      <c r="O25" s="97">
        <f>M25*37900*0.7*0.5</f>
        <v>11142.6</v>
      </c>
      <c r="P25" s="98">
        <f t="shared" si="7"/>
        <v>12.04</v>
      </c>
      <c r="Q25" s="106">
        <f t="shared" si="8"/>
        <v>444788.74</v>
      </c>
    </row>
    <row r="26" s="92" customFormat="1" ht="35.1" customHeight="1" spans="1:17">
      <c r="A26" s="88" t="s">
        <v>46</v>
      </c>
      <c r="B26" s="101"/>
      <c r="C26" s="102">
        <f t="shared" ref="C26:Q26" si="20">SUM(C5:C25)</f>
        <v>71.3</v>
      </c>
      <c r="D26" s="103">
        <f t="shared" si="20"/>
        <v>810681</v>
      </c>
      <c r="E26" s="103">
        <f t="shared" si="20"/>
        <v>1891589</v>
      </c>
      <c r="F26" s="103">
        <f t="shared" si="20"/>
        <v>74009.4</v>
      </c>
      <c r="G26" s="104">
        <f t="shared" si="20"/>
        <v>42.03</v>
      </c>
      <c r="H26" s="103">
        <f t="shared" si="20"/>
        <v>477881.1</v>
      </c>
      <c r="I26" s="103">
        <f t="shared" si="20"/>
        <v>1115055.9</v>
      </c>
      <c r="J26" s="104">
        <f t="shared" si="20"/>
        <v>10.17</v>
      </c>
      <c r="K26" s="103">
        <f t="shared" si="20"/>
        <v>115632.9</v>
      </c>
      <c r="L26" s="103">
        <f t="shared" si="20"/>
        <v>269810.1</v>
      </c>
      <c r="M26" s="104">
        <f t="shared" si="20"/>
        <v>4.92</v>
      </c>
      <c r="N26" s="103">
        <f t="shared" si="20"/>
        <v>27970.2</v>
      </c>
      <c r="O26" s="103">
        <f t="shared" si="20"/>
        <v>65263.8</v>
      </c>
      <c r="P26" s="102">
        <f t="shared" si="20"/>
        <v>128.42</v>
      </c>
      <c r="Q26" s="103">
        <f t="shared" si="20"/>
        <v>4847893.4</v>
      </c>
    </row>
  </sheetData>
  <mergeCells count="12">
    <mergeCell ref="A1:Q1"/>
    <mergeCell ref="C2:L2"/>
    <mergeCell ref="C3:F3"/>
    <mergeCell ref="G3:I3"/>
    <mergeCell ref="J3:L3"/>
    <mergeCell ref="A26:B26"/>
    <mergeCell ref="A2:A4"/>
    <mergeCell ref="B2:B4"/>
    <mergeCell ref="B20:B21"/>
    <mergeCell ref="P2:P4"/>
    <mergeCell ref="Q2:Q4"/>
    <mergeCell ref="M2:O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1" sqref="A1:T1"/>
    </sheetView>
  </sheetViews>
  <sheetFormatPr defaultColWidth="8" defaultRowHeight="12.75" outlineLevelRow="7"/>
  <cols>
    <col min="1" max="1" width="5.875" style="81" customWidth="1"/>
    <col min="2" max="2" width="8" style="81"/>
    <col min="3" max="3" width="8.375" style="81"/>
    <col min="4" max="5" width="14.5" style="81"/>
    <col min="6" max="6" width="13" style="81"/>
    <col min="7" max="7" width="8.375" style="81"/>
    <col min="8" max="8" width="14.5" style="81"/>
    <col min="9" max="9" width="16" style="81"/>
    <col min="10" max="10" width="5" style="81" customWidth="1"/>
    <col min="11" max="11" width="4.5" style="81" customWidth="1"/>
    <col min="12" max="12" width="5" style="81" customWidth="1"/>
    <col min="13" max="13" width="4.125" style="81" customWidth="1"/>
    <col min="14" max="14" width="4.25" style="81" customWidth="1"/>
    <col min="15" max="16" width="4.125" style="81" customWidth="1"/>
    <col min="17" max="17" width="5.25" style="81" customWidth="1"/>
    <col min="18" max="18" width="4.375" style="81" customWidth="1"/>
    <col min="19" max="19" width="9.625" style="81" customWidth="1"/>
    <col min="20" max="20" width="16" style="81" customWidth="1"/>
    <col min="21" max="16384" width="8" style="81"/>
  </cols>
  <sheetData>
    <row r="1" ht="36.95" customHeight="1" spans="1:20">
      <c r="A1" s="82" t="s">
        <v>338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37.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54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0">
      <c r="A5" s="83">
        <v>1</v>
      </c>
      <c r="B5" s="84" t="s">
        <v>339</v>
      </c>
      <c r="C5" s="85">
        <v>0.77</v>
      </c>
      <c r="D5" s="86">
        <f t="shared" ref="D5:D8" si="0">C5*37900*0.3</f>
        <v>8754.9</v>
      </c>
      <c r="E5" s="86">
        <f t="shared" ref="E5:E8" si="1">C5*37900*0.7</f>
        <v>20428.1</v>
      </c>
      <c r="F5" s="86">
        <f t="shared" ref="F5:F8" si="2">C5*1730*0.6</f>
        <v>799.26</v>
      </c>
      <c r="G5" s="87"/>
      <c r="H5" s="86"/>
      <c r="I5" s="86"/>
      <c r="J5" s="87"/>
      <c r="K5" s="87"/>
      <c r="L5" s="87"/>
      <c r="M5" s="87"/>
      <c r="N5" s="87"/>
      <c r="O5" s="87"/>
      <c r="P5" s="87"/>
      <c r="Q5" s="87"/>
      <c r="R5" s="87"/>
      <c r="S5" s="87">
        <f t="shared" ref="S5:S7" si="3">G5+C5</f>
        <v>0.77</v>
      </c>
      <c r="T5" s="86">
        <f>F5+E5+D5</f>
        <v>29982.26</v>
      </c>
    </row>
    <row r="6" ht="30" customHeight="1" spans="1:20">
      <c r="A6" s="83">
        <v>2</v>
      </c>
      <c r="B6" s="84" t="s">
        <v>340</v>
      </c>
      <c r="C6" s="85">
        <v>0.73</v>
      </c>
      <c r="D6" s="86">
        <f t="shared" si="0"/>
        <v>8300.1</v>
      </c>
      <c r="E6" s="86">
        <f t="shared" si="1"/>
        <v>19366.9</v>
      </c>
      <c r="F6" s="86">
        <f t="shared" si="2"/>
        <v>757.74</v>
      </c>
      <c r="G6" s="85">
        <v>1.21</v>
      </c>
      <c r="H6" s="86">
        <f>G6*37900*0.3</f>
        <v>13757.7</v>
      </c>
      <c r="I6" s="86">
        <f>G6*37900*0.7</f>
        <v>32101.3</v>
      </c>
      <c r="J6" s="87"/>
      <c r="K6" s="87"/>
      <c r="L6" s="87"/>
      <c r="M6" s="87"/>
      <c r="N6" s="87"/>
      <c r="O6" s="87"/>
      <c r="P6" s="87"/>
      <c r="Q6" s="87"/>
      <c r="R6" s="87"/>
      <c r="S6" s="87">
        <f t="shared" si="3"/>
        <v>1.94</v>
      </c>
      <c r="T6" s="86">
        <f>I6+H6</f>
        <v>45859</v>
      </c>
    </row>
    <row r="7" ht="30" customHeight="1" spans="1:20">
      <c r="A7" s="83">
        <v>3</v>
      </c>
      <c r="B7" s="84" t="s">
        <v>341</v>
      </c>
      <c r="C7" s="85"/>
      <c r="D7" s="86"/>
      <c r="E7" s="86"/>
      <c r="F7" s="86"/>
      <c r="G7" s="87">
        <v>0.77</v>
      </c>
      <c r="H7" s="86">
        <f>G7*37900*0.3</f>
        <v>8754.9</v>
      </c>
      <c r="I7" s="86">
        <f>G7*37900*0.7</f>
        <v>20428.1</v>
      </c>
      <c r="J7" s="87"/>
      <c r="K7" s="87"/>
      <c r="L7" s="87"/>
      <c r="M7" s="87"/>
      <c r="N7" s="87"/>
      <c r="O7" s="87"/>
      <c r="P7" s="87"/>
      <c r="Q7" s="87"/>
      <c r="R7" s="87"/>
      <c r="S7" s="87">
        <f t="shared" si="3"/>
        <v>0.77</v>
      </c>
      <c r="T7" s="86">
        <f>I7+H7</f>
        <v>29183</v>
      </c>
    </row>
    <row r="8" s="80" customFormat="1" ht="30" customHeight="1" spans="1:20">
      <c r="A8" s="88" t="s">
        <v>46</v>
      </c>
      <c r="B8" s="89"/>
      <c r="C8" s="90">
        <f t="shared" ref="C8:I8" si="4">SUM(C5:C7)</f>
        <v>1.5</v>
      </c>
      <c r="D8" s="86">
        <f t="shared" si="0"/>
        <v>17055</v>
      </c>
      <c r="E8" s="86">
        <f t="shared" si="1"/>
        <v>39795</v>
      </c>
      <c r="F8" s="86">
        <f t="shared" si="2"/>
        <v>1557</v>
      </c>
      <c r="G8" s="90">
        <f t="shared" si="4"/>
        <v>1.98</v>
      </c>
      <c r="H8" s="91">
        <f t="shared" si="4"/>
        <v>22512.6</v>
      </c>
      <c r="I8" s="91">
        <f t="shared" si="4"/>
        <v>52529.4</v>
      </c>
      <c r="J8" s="90"/>
      <c r="K8" s="90"/>
      <c r="L8" s="90"/>
      <c r="M8" s="90"/>
      <c r="N8" s="90"/>
      <c r="O8" s="90"/>
      <c r="P8" s="90"/>
      <c r="Q8" s="90"/>
      <c r="R8" s="90"/>
      <c r="S8" s="90">
        <f>SUM(S5:S7)</f>
        <v>3.48</v>
      </c>
      <c r="T8" s="91">
        <f>SUM(T5:T7)</f>
        <v>105024.26</v>
      </c>
    </row>
  </sheetData>
  <mergeCells count="12">
    <mergeCell ref="A1:T1"/>
    <mergeCell ref="C2:L2"/>
    <mergeCell ref="C3:F3"/>
    <mergeCell ref="G3:I3"/>
    <mergeCell ref="J3:L3"/>
    <mergeCell ref="A8:B8"/>
    <mergeCell ref="A2:A4"/>
    <mergeCell ref="B2:B4"/>
    <mergeCell ref="S2:S4"/>
    <mergeCell ref="T2:T4"/>
    <mergeCell ref="M2:O3"/>
    <mergeCell ref="P2:R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4"/>
  <sheetViews>
    <sheetView topLeftCell="B1"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1" max="1" width="4.25" customWidth="1"/>
    <col min="2" max="2" width="10.75" style="76" customWidth="1"/>
    <col min="3" max="3" width="10.375"/>
    <col min="4" max="5" width="15.375"/>
    <col min="6" max="6" width="14.125"/>
    <col min="7" max="7" width="10.375"/>
    <col min="8" max="9" width="15.375"/>
    <col min="10" max="10" width="9.25"/>
    <col min="11" max="12" width="14.125"/>
    <col min="13" max="13" width="9.25"/>
    <col min="14" max="14" width="12.875"/>
    <col min="15" max="15" width="14.125"/>
    <col min="17" max="17" width="11.625"/>
    <col min="18" max="18" width="12.875"/>
    <col min="19" max="19" width="10.375"/>
    <col min="20" max="20" width="15.375"/>
  </cols>
  <sheetData>
    <row r="1" ht="31.5" spans="1:20">
      <c r="A1" s="50" t="s">
        <v>342</v>
      </c>
      <c r="B1" s="7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18.7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54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0">
      <c r="A5" s="10">
        <v>1</v>
      </c>
      <c r="B5" s="55" t="s">
        <v>343</v>
      </c>
      <c r="C5" s="12">
        <v>2.825</v>
      </c>
      <c r="D5" s="14">
        <f t="shared" ref="D5:D8" si="0">C5*37900*0.3</f>
        <v>32120.25</v>
      </c>
      <c r="E5" s="14">
        <f t="shared" ref="E5:E8" si="1">C5*37900*0.7</f>
        <v>74947.25</v>
      </c>
      <c r="F5" s="14">
        <f t="shared" ref="F5:F8" si="2">C5*1730*0.6</f>
        <v>2932.35</v>
      </c>
      <c r="G5" s="12"/>
      <c r="H5" s="14"/>
      <c r="I5" s="14"/>
      <c r="J5" s="12"/>
      <c r="K5" s="14"/>
      <c r="L5" s="14"/>
      <c r="M5" s="12"/>
      <c r="N5" s="14"/>
      <c r="O5" s="14"/>
      <c r="P5" s="12"/>
      <c r="Q5" s="14"/>
      <c r="R5" s="14"/>
      <c r="S5" s="12">
        <f t="shared" ref="S5:S43" si="3">P5+M5+J5+G5+C5</f>
        <v>2.825</v>
      </c>
      <c r="T5" s="14">
        <f t="shared" ref="T5:T43" si="4">R5+Q5+O5+N5+L5+K5+I5+H5+F5+E5+D5</f>
        <v>109999.85</v>
      </c>
    </row>
    <row r="6" ht="30" customHeight="1" spans="1:20">
      <c r="A6" s="10">
        <v>2</v>
      </c>
      <c r="B6" s="55" t="s">
        <v>344</v>
      </c>
      <c r="C6" s="12">
        <v>8.264</v>
      </c>
      <c r="D6" s="14">
        <f t="shared" si="0"/>
        <v>93961.68</v>
      </c>
      <c r="E6" s="14">
        <f t="shared" si="1"/>
        <v>219243.92</v>
      </c>
      <c r="F6" s="14">
        <f t="shared" si="2"/>
        <v>8578.032</v>
      </c>
      <c r="G6" s="12">
        <v>9.557</v>
      </c>
      <c r="H6" s="14">
        <f>G6*37900*0.3</f>
        <v>108663.09</v>
      </c>
      <c r="I6" s="14">
        <f>G6*37900*0.7</f>
        <v>253547.21</v>
      </c>
      <c r="J6" s="12">
        <v>0.443</v>
      </c>
      <c r="K6" s="14">
        <f>J6*37900*0.3</f>
        <v>5036.91</v>
      </c>
      <c r="L6" s="14">
        <f>J6*37900*0.7</f>
        <v>11752.79</v>
      </c>
      <c r="M6" s="12">
        <v>0.393</v>
      </c>
      <c r="N6" s="14">
        <f t="shared" ref="N6:N11" si="5">M6*18950*0.3</f>
        <v>2234.205</v>
      </c>
      <c r="O6" s="14">
        <f t="shared" ref="O6:O11" si="6">M6*18950*0.7</f>
        <v>5213.145</v>
      </c>
      <c r="P6" s="12"/>
      <c r="Q6" s="14"/>
      <c r="R6" s="14"/>
      <c r="S6" s="12">
        <f t="shared" si="3"/>
        <v>18.657</v>
      </c>
      <c r="T6" s="14">
        <f t="shared" si="4"/>
        <v>708230.982</v>
      </c>
    </row>
    <row r="7" ht="30" customHeight="1" spans="1:20">
      <c r="A7" s="10">
        <v>3</v>
      </c>
      <c r="B7" s="55" t="s">
        <v>345</v>
      </c>
      <c r="C7" s="12">
        <v>2.687</v>
      </c>
      <c r="D7" s="14">
        <f t="shared" si="0"/>
        <v>30551.19</v>
      </c>
      <c r="E7" s="14">
        <f t="shared" si="1"/>
        <v>71286.11</v>
      </c>
      <c r="F7" s="14">
        <f t="shared" si="2"/>
        <v>2789.106</v>
      </c>
      <c r="G7" s="12">
        <v>0.251</v>
      </c>
      <c r="H7" s="14">
        <f>G7*37900*0.3</f>
        <v>2853.87</v>
      </c>
      <c r="I7" s="14">
        <f>G7*37900*0.7</f>
        <v>6659.03</v>
      </c>
      <c r="J7" s="78"/>
      <c r="K7" s="14"/>
      <c r="L7" s="14"/>
      <c r="M7" s="12"/>
      <c r="N7" s="14"/>
      <c r="O7" s="14"/>
      <c r="P7" s="12"/>
      <c r="Q7" s="14"/>
      <c r="R7" s="14"/>
      <c r="S7" s="12">
        <f t="shared" si="3"/>
        <v>2.938</v>
      </c>
      <c r="T7" s="14">
        <f t="shared" si="4"/>
        <v>114139.306</v>
      </c>
    </row>
    <row r="8" ht="30" customHeight="1" spans="1:20">
      <c r="A8" s="10">
        <v>4</v>
      </c>
      <c r="B8" s="57" t="s">
        <v>346</v>
      </c>
      <c r="C8" s="12">
        <v>1.182</v>
      </c>
      <c r="D8" s="14">
        <f t="shared" si="0"/>
        <v>13439.34</v>
      </c>
      <c r="E8" s="14">
        <f t="shared" si="1"/>
        <v>31358.46</v>
      </c>
      <c r="F8" s="14">
        <f t="shared" si="2"/>
        <v>1226.916</v>
      </c>
      <c r="G8" s="12"/>
      <c r="H8" s="14"/>
      <c r="I8" s="14"/>
      <c r="J8" s="12"/>
      <c r="K8" s="14"/>
      <c r="L8" s="14"/>
      <c r="M8" s="12"/>
      <c r="N8" s="14"/>
      <c r="O8" s="14"/>
      <c r="P8" s="12"/>
      <c r="Q8" s="14"/>
      <c r="R8" s="14"/>
      <c r="S8" s="12">
        <f t="shared" si="3"/>
        <v>1.182</v>
      </c>
      <c r="T8" s="14">
        <f t="shared" si="4"/>
        <v>46024.716</v>
      </c>
    </row>
    <row r="9" ht="30" customHeight="1" spans="1:20">
      <c r="A9" s="10">
        <v>5</v>
      </c>
      <c r="B9" s="55" t="s">
        <v>347</v>
      </c>
      <c r="C9" s="12"/>
      <c r="D9" s="14"/>
      <c r="E9" s="14"/>
      <c r="F9" s="14"/>
      <c r="G9" s="12"/>
      <c r="H9" s="14"/>
      <c r="I9" s="14"/>
      <c r="J9" s="12"/>
      <c r="K9" s="14"/>
      <c r="L9" s="14"/>
      <c r="M9" s="12">
        <v>0.021</v>
      </c>
      <c r="N9" s="14">
        <f t="shared" si="5"/>
        <v>119.385</v>
      </c>
      <c r="O9" s="14">
        <f t="shared" si="6"/>
        <v>278.565</v>
      </c>
      <c r="P9" s="12"/>
      <c r="Q9" s="14"/>
      <c r="R9" s="14"/>
      <c r="S9" s="12">
        <f t="shared" si="3"/>
        <v>0.021</v>
      </c>
      <c r="T9" s="14">
        <f t="shared" si="4"/>
        <v>397.95</v>
      </c>
    </row>
    <row r="10" ht="30" customHeight="1" spans="1:20">
      <c r="A10" s="10">
        <v>6</v>
      </c>
      <c r="B10" s="55" t="s">
        <v>348</v>
      </c>
      <c r="C10" s="12">
        <v>0.39</v>
      </c>
      <c r="D10" s="14">
        <f t="shared" ref="D10:D16" si="7">C10*37900*0.3</f>
        <v>4434.3</v>
      </c>
      <c r="E10" s="14">
        <f t="shared" ref="E10:E16" si="8">C10*37900*0.7</f>
        <v>10346.7</v>
      </c>
      <c r="F10" s="14">
        <f t="shared" ref="F10:F16" si="9">C10*1730*0.6</f>
        <v>404.82</v>
      </c>
      <c r="G10" s="12"/>
      <c r="H10" s="14"/>
      <c r="I10" s="14"/>
      <c r="J10" s="12"/>
      <c r="K10" s="14"/>
      <c r="L10" s="14"/>
      <c r="M10" s="12"/>
      <c r="N10" s="14"/>
      <c r="O10" s="14"/>
      <c r="P10" s="12"/>
      <c r="Q10" s="14"/>
      <c r="R10" s="14"/>
      <c r="S10" s="12">
        <f t="shared" si="3"/>
        <v>0.39</v>
      </c>
      <c r="T10" s="14">
        <f t="shared" si="4"/>
        <v>15185.82</v>
      </c>
    </row>
    <row r="11" ht="30" customHeight="1" spans="1:20">
      <c r="A11" s="10">
        <v>7</v>
      </c>
      <c r="B11" s="55" t="s">
        <v>349</v>
      </c>
      <c r="C11" s="12"/>
      <c r="D11" s="14"/>
      <c r="E11" s="14"/>
      <c r="F11" s="14"/>
      <c r="G11" s="12"/>
      <c r="H11" s="14"/>
      <c r="I11" s="14"/>
      <c r="J11" s="12"/>
      <c r="K11" s="14"/>
      <c r="L11" s="14"/>
      <c r="M11" s="12">
        <v>0.507</v>
      </c>
      <c r="N11" s="14">
        <f t="shared" si="5"/>
        <v>2882.295</v>
      </c>
      <c r="O11" s="14">
        <f t="shared" si="6"/>
        <v>6725.355</v>
      </c>
      <c r="P11" s="12"/>
      <c r="Q11" s="14"/>
      <c r="R11" s="14"/>
      <c r="S11" s="12">
        <f t="shared" si="3"/>
        <v>0.507</v>
      </c>
      <c r="T11" s="14">
        <f t="shared" si="4"/>
        <v>9607.65</v>
      </c>
    </row>
    <row r="12" ht="30" customHeight="1" spans="1:20">
      <c r="A12" s="10">
        <v>8</v>
      </c>
      <c r="B12" s="55" t="s">
        <v>350</v>
      </c>
      <c r="C12" s="12">
        <v>0.142</v>
      </c>
      <c r="D12" s="14">
        <f t="shared" si="7"/>
        <v>1614.54</v>
      </c>
      <c r="E12" s="14">
        <f t="shared" si="8"/>
        <v>3767.26</v>
      </c>
      <c r="F12" s="14">
        <f t="shared" si="9"/>
        <v>147.396</v>
      </c>
      <c r="G12" s="12"/>
      <c r="H12" s="14"/>
      <c r="I12" s="14"/>
      <c r="J12" s="12"/>
      <c r="K12" s="14"/>
      <c r="L12" s="14"/>
      <c r="M12" s="12"/>
      <c r="N12" s="14"/>
      <c r="O12" s="14"/>
      <c r="P12" s="12"/>
      <c r="Q12" s="14"/>
      <c r="R12" s="14"/>
      <c r="S12" s="12">
        <f t="shared" si="3"/>
        <v>0.142</v>
      </c>
      <c r="T12" s="14">
        <f t="shared" si="4"/>
        <v>5529.196</v>
      </c>
    </row>
    <row r="13" ht="30" customHeight="1" spans="1:20">
      <c r="A13" s="10">
        <v>9</v>
      </c>
      <c r="B13" s="55" t="s">
        <v>351</v>
      </c>
      <c r="C13" s="12">
        <v>1.513</v>
      </c>
      <c r="D13" s="14">
        <f t="shared" si="7"/>
        <v>17202.81</v>
      </c>
      <c r="E13" s="14">
        <f t="shared" si="8"/>
        <v>40139.89</v>
      </c>
      <c r="F13" s="14">
        <f t="shared" si="9"/>
        <v>1570.494</v>
      </c>
      <c r="G13" s="12"/>
      <c r="H13" s="14"/>
      <c r="I13" s="14"/>
      <c r="J13" s="12"/>
      <c r="K13" s="14"/>
      <c r="L13" s="14"/>
      <c r="M13" s="12"/>
      <c r="N13" s="14"/>
      <c r="O13" s="14"/>
      <c r="P13" s="12"/>
      <c r="Q13" s="14"/>
      <c r="R13" s="14"/>
      <c r="S13" s="12">
        <f t="shared" si="3"/>
        <v>1.513</v>
      </c>
      <c r="T13" s="14">
        <f t="shared" si="4"/>
        <v>58913.194</v>
      </c>
    </row>
    <row r="14" ht="30" customHeight="1" spans="1:20">
      <c r="A14" s="10">
        <v>10</v>
      </c>
      <c r="B14" s="55" t="s">
        <v>352</v>
      </c>
      <c r="C14" s="12">
        <v>2.447</v>
      </c>
      <c r="D14" s="14">
        <f t="shared" si="7"/>
        <v>27822.39</v>
      </c>
      <c r="E14" s="14">
        <f t="shared" si="8"/>
        <v>64918.91</v>
      </c>
      <c r="F14" s="14">
        <f t="shared" si="9"/>
        <v>2539.986</v>
      </c>
      <c r="G14" s="12">
        <v>2.838</v>
      </c>
      <c r="H14" s="14">
        <f t="shared" ref="H14:H16" si="10">G14*37900*0.3</f>
        <v>32268.06</v>
      </c>
      <c r="I14" s="14">
        <f t="shared" ref="I14:I16" si="11">G14*37900*0.7</f>
        <v>75292.14</v>
      </c>
      <c r="J14" s="12">
        <v>0.313</v>
      </c>
      <c r="K14" s="14">
        <f t="shared" ref="K14:K16" si="12">J14*37900*0.3</f>
        <v>3558.81</v>
      </c>
      <c r="L14" s="14">
        <f t="shared" ref="L14:L16" si="13">J14*37900*0.7</f>
        <v>8303.89</v>
      </c>
      <c r="M14" s="12">
        <v>0.614</v>
      </c>
      <c r="N14" s="14">
        <f t="shared" ref="N14:N17" si="14">M14*18950*0.3</f>
        <v>3490.59</v>
      </c>
      <c r="O14" s="14">
        <f t="shared" ref="O14:O17" si="15">M14*18950*0.7</f>
        <v>8144.71</v>
      </c>
      <c r="P14" s="12"/>
      <c r="Q14" s="14"/>
      <c r="R14" s="14"/>
      <c r="S14" s="12">
        <f t="shared" si="3"/>
        <v>6.212</v>
      </c>
      <c r="T14" s="14">
        <f t="shared" si="4"/>
        <v>226339.486</v>
      </c>
    </row>
    <row r="15" ht="30" customHeight="1" spans="1:20">
      <c r="A15" s="10">
        <v>11</v>
      </c>
      <c r="B15" s="55" t="s">
        <v>353</v>
      </c>
      <c r="C15" s="12">
        <v>4.823</v>
      </c>
      <c r="D15" s="14">
        <f t="shared" si="7"/>
        <v>54837.51</v>
      </c>
      <c r="E15" s="14">
        <f t="shared" si="8"/>
        <v>127954.19</v>
      </c>
      <c r="F15" s="14">
        <f t="shared" si="9"/>
        <v>5006.274</v>
      </c>
      <c r="G15" s="12">
        <v>2.671</v>
      </c>
      <c r="H15" s="14">
        <f t="shared" si="10"/>
        <v>30369.27</v>
      </c>
      <c r="I15" s="14">
        <f t="shared" si="11"/>
        <v>70861.63</v>
      </c>
      <c r="J15" s="12">
        <v>0.82</v>
      </c>
      <c r="K15" s="14">
        <f t="shared" si="12"/>
        <v>9323.4</v>
      </c>
      <c r="L15" s="14">
        <f t="shared" si="13"/>
        <v>21754.6</v>
      </c>
      <c r="M15" s="12"/>
      <c r="N15" s="14"/>
      <c r="O15" s="14"/>
      <c r="P15" s="12"/>
      <c r="Q15" s="14"/>
      <c r="R15" s="14"/>
      <c r="S15" s="12">
        <f t="shared" si="3"/>
        <v>8.314</v>
      </c>
      <c r="T15" s="14">
        <f t="shared" si="4"/>
        <v>320106.874</v>
      </c>
    </row>
    <row r="16" ht="30" customHeight="1" spans="1:20">
      <c r="A16" s="10">
        <v>12</v>
      </c>
      <c r="B16" s="55" t="s">
        <v>354</v>
      </c>
      <c r="C16" s="12">
        <v>4.182</v>
      </c>
      <c r="D16" s="14">
        <f t="shared" si="7"/>
        <v>47549.34</v>
      </c>
      <c r="E16" s="14">
        <f t="shared" si="8"/>
        <v>110948.46</v>
      </c>
      <c r="F16" s="14">
        <f t="shared" si="9"/>
        <v>4340.916</v>
      </c>
      <c r="G16" s="12">
        <v>10.521</v>
      </c>
      <c r="H16" s="14">
        <f t="shared" si="10"/>
        <v>119623.77</v>
      </c>
      <c r="I16" s="14">
        <f t="shared" si="11"/>
        <v>279122.13</v>
      </c>
      <c r="J16" s="12">
        <v>0.085</v>
      </c>
      <c r="K16" s="14">
        <f t="shared" si="12"/>
        <v>966.45</v>
      </c>
      <c r="L16" s="14">
        <f t="shared" si="13"/>
        <v>2255.05</v>
      </c>
      <c r="M16" s="12">
        <v>0.033</v>
      </c>
      <c r="N16" s="14">
        <f t="shared" si="14"/>
        <v>187.605</v>
      </c>
      <c r="O16" s="14">
        <f t="shared" si="15"/>
        <v>437.745</v>
      </c>
      <c r="P16" s="12"/>
      <c r="Q16" s="14"/>
      <c r="R16" s="14"/>
      <c r="S16" s="12">
        <f t="shared" si="3"/>
        <v>14.821</v>
      </c>
      <c r="T16" s="14">
        <f t="shared" si="4"/>
        <v>565431.466</v>
      </c>
    </row>
    <row r="17" ht="30" customHeight="1" spans="1:20">
      <c r="A17" s="10">
        <v>13</v>
      </c>
      <c r="B17" s="55" t="s">
        <v>355</v>
      </c>
      <c r="C17" s="12"/>
      <c r="D17" s="14"/>
      <c r="E17" s="14"/>
      <c r="F17" s="14"/>
      <c r="G17" s="12"/>
      <c r="H17" s="14"/>
      <c r="I17" s="14"/>
      <c r="J17" s="12"/>
      <c r="K17" s="14"/>
      <c r="L17" s="14"/>
      <c r="M17" s="12">
        <v>0.738</v>
      </c>
      <c r="N17" s="14">
        <f t="shared" si="14"/>
        <v>4195.53</v>
      </c>
      <c r="O17" s="14">
        <f t="shared" si="15"/>
        <v>9789.57</v>
      </c>
      <c r="P17" s="12"/>
      <c r="Q17" s="14"/>
      <c r="R17" s="14"/>
      <c r="S17" s="12">
        <f t="shared" si="3"/>
        <v>0.738</v>
      </c>
      <c r="T17" s="14">
        <f t="shared" si="4"/>
        <v>13985.1</v>
      </c>
    </row>
    <row r="18" ht="30" customHeight="1" spans="1:20">
      <c r="A18" s="10">
        <v>14</v>
      </c>
      <c r="B18" s="55" t="s">
        <v>356</v>
      </c>
      <c r="C18" s="12">
        <v>0.787</v>
      </c>
      <c r="D18" s="14">
        <f t="shared" ref="D18:D22" si="16">C18*37900*0.3</f>
        <v>8948.19</v>
      </c>
      <c r="E18" s="14">
        <f t="shared" ref="E18:E22" si="17">C18*37900*0.7</f>
        <v>20879.11</v>
      </c>
      <c r="F18" s="14">
        <f t="shared" ref="F18:F22" si="18">C18*1730*0.6</f>
        <v>816.906</v>
      </c>
      <c r="G18" s="12"/>
      <c r="H18" s="14"/>
      <c r="I18" s="14"/>
      <c r="J18" s="12">
        <v>0.185</v>
      </c>
      <c r="K18" s="14">
        <f t="shared" ref="K18:K22" si="19">J18*37900*0.3</f>
        <v>2103.45</v>
      </c>
      <c r="L18" s="14">
        <f t="shared" ref="L18:L22" si="20">J18*37900*0.7</f>
        <v>4908.05</v>
      </c>
      <c r="M18" s="12"/>
      <c r="N18" s="14"/>
      <c r="O18" s="14"/>
      <c r="P18" s="12"/>
      <c r="Q18" s="14"/>
      <c r="R18" s="14"/>
      <c r="S18" s="12">
        <f t="shared" si="3"/>
        <v>0.972</v>
      </c>
      <c r="T18" s="14">
        <f t="shared" si="4"/>
        <v>37655.706</v>
      </c>
    </row>
    <row r="19" ht="30" customHeight="1" spans="1:20">
      <c r="A19" s="10">
        <v>15</v>
      </c>
      <c r="B19" s="55" t="s">
        <v>357</v>
      </c>
      <c r="C19" s="12">
        <v>7.481</v>
      </c>
      <c r="D19" s="14">
        <f t="shared" si="16"/>
        <v>85058.97</v>
      </c>
      <c r="E19" s="14">
        <f t="shared" si="17"/>
        <v>198470.93</v>
      </c>
      <c r="F19" s="14">
        <f t="shared" si="18"/>
        <v>7765.278</v>
      </c>
      <c r="G19" s="12">
        <v>11.491</v>
      </c>
      <c r="H19" s="14">
        <f t="shared" ref="H19:H22" si="21">G19*37900*0.3</f>
        <v>130652.67</v>
      </c>
      <c r="I19" s="14">
        <f t="shared" ref="I19:I22" si="22">G19*37900*0.7</f>
        <v>304856.23</v>
      </c>
      <c r="J19" s="12">
        <v>0.141</v>
      </c>
      <c r="K19" s="14">
        <f t="shared" si="19"/>
        <v>1603.17</v>
      </c>
      <c r="L19" s="14">
        <f t="shared" si="20"/>
        <v>3740.73</v>
      </c>
      <c r="M19" s="12">
        <v>1.167</v>
      </c>
      <c r="N19" s="14">
        <f t="shared" ref="N19:N23" si="23">M19*18950*0.3</f>
        <v>6634.395</v>
      </c>
      <c r="O19" s="14">
        <f t="shared" ref="O19:O23" si="24">M19*18950*0.7</f>
        <v>15480.255</v>
      </c>
      <c r="P19" s="12"/>
      <c r="Q19" s="14"/>
      <c r="R19" s="14"/>
      <c r="S19" s="12">
        <f t="shared" si="3"/>
        <v>20.28</v>
      </c>
      <c r="T19" s="14">
        <f t="shared" si="4"/>
        <v>754262.628</v>
      </c>
    </row>
    <row r="20" ht="30" customHeight="1" spans="1:20">
      <c r="A20" s="10">
        <v>16</v>
      </c>
      <c r="B20" s="55" t="s">
        <v>358</v>
      </c>
      <c r="C20" s="12">
        <v>3.624</v>
      </c>
      <c r="D20" s="14">
        <f t="shared" si="16"/>
        <v>41204.88</v>
      </c>
      <c r="E20" s="14">
        <f t="shared" si="17"/>
        <v>96144.72</v>
      </c>
      <c r="F20" s="14">
        <f t="shared" si="18"/>
        <v>3761.712</v>
      </c>
      <c r="G20" s="12">
        <v>11.327</v>
      </c>
      <c r="H20" s="14">
        <f t="shared" si="21"/>
        <v>128787.99</v>
      </c>
      <c r="I20" s="14">
        <f t="shared" si="22"/>
        <v>300505.31</v>
      </c>
      <c r="J20" s="12">
        <v>0.404</v>
      </c>
      <c r="K20" s="14">
        <f t="shared" si="19"/>
        <v>4593.48</v>
      </c>
      <c r="L20" s="14">
        <f t="shared" si="20"/>
        <v>10718.12</v>
      </c>
      <c r="M20" s="12">
        <v>0.383</v>
      </c>
      <c r="N20" s="14">
        <f t="shared" si="23"/>
        <v>2177.355</v>
      </c>
      <c r="O20" s="14">
        <f t="shared" si="24"/>
        <v>5080.495</v>
      </c>
      <c r="P20" s="12"/>
      <c r="Q20" s="14"/>
      <c r="R20" s="14"/>
      <c r="S20" s="12">
        <f t="shared" si="3"/>
        <v>15.738</v>
      </c>
      <c r="T20" s="14">
        <f t="shared" si="4"/>
        <v>592974.062</v>
      </c>
    </row>
    <row r="21" ht="30" customHeight="1" spans="1:20">
      <c r="A21" s="10">
        <v>17</v>
      </c>
      <c r="B21" s="55" t="s">
        <v>359</v>
      </c>
      <c r="C21" s="12">
        <v>1.862</v>
      </c>
      <c r="D21" s="14">
        <f t="shared" si="16"/>
        <v>21170.94</v>
      </c>
      <c r="E21" s="14">
        <f t="shared" si="17"/>
        <v>49398.86</v>
      </c>
      <c r="F21" s="14">
        <f t="shared" si="18"/>
        <v>1932.756</v>
      </c>
      <c r="G21" s="12">
        <v>0.129</v>
      </c>
      <c r="H21" s="14">
        <f t="shared" si="21"/>
        <v>1466.73</v>
      </c>
      <c r="I21" s="14">
        <f t="shared" si="22"/>
        <v>3422.37</v>
      </c>
      <c r="J21" s="12">
        <v>0.213</v>
      </c>
      <c r="K21" s="14">
        <f t="shared" si="19"/>
        <v>2421.81</v>
      </c>
      <c r="L21" s="14">
        <f t="shared" si="20"/>
        <v>5650.89</v>
      </c>
      <c r="M21" s="12">
        <v>0.174</v>
      </c>
      <c r="N21" s="14">
        <f t="shared" si="23"/>
        <v>989.19</v>
      </c>
      <c r="O21" s="14">
        <f t="shared" si="24"/>
        <v>2308.11</v>
      </c>
      <c r="P21" s="12"/>
      <c r="Q21" s="14"/>
      <c r="R21" s="14"/>
      <c r="S21" s="12">
        <f t="shared" si="3"/>
        <v>2.378</v>
      </c>
      <c r="T21" s="14">
        <f t="shared" si="4"/>
        <v>88761.656</v>
      </c>
    </row>
    <row r="22" ht="30" customHeight="1" spans="1:20">
      <c r="A22" s="10">
        <v>18</v>
      </c>
      <c r="B22" s="55" t="s">
        <v>360</v>
      </c>
      <c r="C22" s="12">
        <v>8.441</v>
      </c>
      <c r="D22" s="14">
        <f t="shared" si="16"/>
        <v>95974.17</v>
      </c>
      <c r="E22" s="14">
        <f t="shared" si="17"/>
        <v>223939.73</v>
      </c>
      <c r="F22" s="14">
        <f t="shared" si="18"/>
        <v>8761.758</v>
      </c>
      <c r="G22" s="12">
        <v>6.504</v>
      </c>
      <c r="H22" s="14">
        <f t="shared" si="21"/>
        <v>73950.48</v>
      </c>
      <c r="I22" s="14">
        <f t="shared" si="22"/>
        <v>172551.12</v>
      </c>
      <c r="J22" s="12">
        <v>1.125</v>
      </c>
      <c r="K22" s="14">
        <f t="shared" si="19"/>
        <v>12791.25</v>
      </c>
      <c r="L22" s="14">
        <f t="shared" si="20"/>
        <v>29846.25</v>
      </c>
      <c r="M22" s="12">
        <v>1.433</v>
      </c>
      <c r="N22" s="14">
        <f t="shared" si="23"/>
        <v>8146.605</v>
      </c>
      <c r="O22" s="14">
        <f t="shared" si="24"/>
        <v>19008.745</v>
      </c>
      <c r="P22" s="12"/>
      <c r="Q22" s="14"/>
      <c r="R22" s="14"/>
      <c r="S22" s="12">
        <f t="shared" si="3"/>
        <v>17.503</v>
      </c>
      <c r="T22" s="14">
        <f t="shared" si="4"/>
        <v>644970.108</v>
      </c>
    </row>
    <row r="23" ht="42" customHeight="1" spans="1:20">
      <c r="A23" s="10">
        <v>19</v>
      </c>
      <c r="B23" s="57" t="s">
        <v>361</v>
      </c>
      <c r="C23" s="12"/>
      <c r="D23" s="14"/>
      <c r="E23" s="14"/>
      <c r="F23" s="14"/>
      <c r="G23" s="12"/>
      <c r="H23" s="14"/>
      <c r="I23" s="14"/>
      <c r="J23" s="12"/>
      <c r="K23" s="14"/>
      <c r="L23" s="14"/>
      <c r="M23" s="12">
        <v>1.001</v>
      </c>
      <c r="N23" s="14">
        <f t="shared" si="23"/>
        <v>5690.685</v>
      </c>
      <c r="O23" s="14">
        <f t="shared" si="24"/>
        <v>13278.265</v>
      </c>
      <c r="P23" s="12"/>
      <c r="Q23" s="14"/>
      <c r="R23" s="14"/>
      <c r="S23" s="12">
        <f t="shared" si="3"/>
        <v>1.001</v>
      </c>
      <c r="T23" s="14">
        <f t="shared" si="4"/>
        <v>18968.95</v>
      </c>
    </row>
    <row r="24" ht="30" customHeight="1" spans="1:20">
      <c r="A24" s="10">
        <v>20</v>
      </c>
      <c r="B24" s="57" t="s">
        <v>362</v>
      </c>
      <c r="C24" s="12"/>
      <c r="D24" s="14"/>
      <c r="E24" s="14"/>
      <c r="F24" s="14"/>
      <c r="G24" s="12"/>
      <c r="H24" s="14"/>
      <c r="I24" s="14"/>
      <c r="J24" s="12">
        <v>0.043</v>
      </c>
      <c r="K24" s="14">
        <f t="shared" ref="K24:K29" si="25">J24*37900*0.3</f>
        <v>488.91</v>
      </c>
      <c r="L24" s="14">
        <f t="shared" ref="L24:L29" si="26">J24*37900*0.7</f>
        <v>1140.79</v>
      </c>
      <c r="M24" s="12"/>
      <c r="N24" s="14"/>
      <c r="O24" s="14"/>
      <c r="P24" s="12"/>
      <c r="Q24" s="14"/>
      <c r="R24" s="14"/>
      <c r="S24" s="12">
        <f t="shared" si="3"/>
        <v>0.043</v>
      </c>
      <c r="T24" s="14">
        <f t="shared" si="4"/>
        <v>1629.7</v>
      </c>
    </row>
    <row r="25" ht="30" customHeight="1" spans="1:20">
      <c r="A25" s="10">
        <v>21</v>
      </c>
      <c r="B25" s="55" t="s">
        <v>363</v>
      </c>
      <c r="C25" s="12">
        <v>2.026</v>
      </c>
      <c r="D25" s="14">
        <f t="shared" ref="D25:D32" si="27">C25*37900*0.3</f>
        <v>23035.62</v>
      </c>
      <c r="E25" s="14">
        <f t="shared" ref="E25:E32" si="28">C25*37900*0.7</f>
        <v>53749.78</v>
      </c>
      <c r="F25" s="14">
        <f t="shared" ref="F25:F32" si="29">C25*1730*0.6</f>
        <v>2102.988</v>
      </c>
      <c r="G25" s="12"/>
      <c r="H25" s="14"/>
      <c r="I25" s="14"/>
      <c r="J25" s="12"/>
      <c r="K25" s="14"/>
      <c r="L25" s="14"/>
      <c r="M25" s="12"/>
      <c r="N25" s="14"/>
      <c r="O25" s="14"/>
      <c r="P25" s="12"/>
      <c r="Q25" s="14"/>
      <c r="R25" s="14"/>
      <c r="S25" s="12">
        <f t="shared" si="3"/>
        <v>2.026</v>
      </c>
      <c r="T25" s="14">
        <f t="shared" si="4"/>
        <v>78888.388</v>
      </c>
    </row>
    <row r="26" ht="30" customHeight="1" spans="1:20">
      <c r="A26" s="10">
        <v>22</v>
      </c>
      <c r="B26" s="55" t="s">
        <v>364</v>
      </c>
      <c r="C26" s="12">
        <v>0.39</v>
      </c>
      <c r="D26" s="14">
        <f t="shared" si="27"/>
        <v>4434.3</v>
      </c>
      <c r="E26" s="14">
        <f t="shared" si="28"/>
        <v>10346.7</v>
      </c>
      <c r="F26" s="14">
        <f t="shared" si="29"/>
        <v>404.82</v>
      </c>
      <c r="G26" s="12"/>
      <c r="H26" s="14"/>
      <c r="I26" s="14"/>
      <c r="J26" s="12"/>
      <c r="K26" s="14"/>
      <c r="L26" s="14"/>
      <c r="M26" s="12"/>
      <c r="N26" s="14"/>
      <c r="O26" s="14"/>
      <c r="P26" s="12"/>
      <c r="Q26" s="14"/>
      <c r="R26" s="14"/>
      <c r="S26" s="12">
        <f t="shared" si="3"/>
        <v>0.39</v>
      </c>
      <c r="T26" s="14">
        <f t="shared" si="4"/>
        <v>15185.82</v>
      </c>
    </row>
    <row r="27" ht="30" customHeight="1" spans="1:20">
      <c r="A27" s="10">
        <v>23</v>
      </c>
      <c r="B27" s="55" t="s">
        <v>365</v>
      </c>
      <c r="C27" s="12">
        <v>0.018</v>
      </c>
      <c r="D27" s="14">
        <f t="shared" si="27"/>
        <v>204.66</v>
      </c>
      <c r="E27" s="14">
        <f t="shared" si="28"/>
        <v>477.54</v>
      </c>
      <c r="F27" s="14">
        <f t="shared" si="29"/>
        <v>18.684</v>
      </c>
      <c r="G27" s="12"/>
      <c r="H27" s="14"/>
      <c r="I27" s="14"/>
      <c r="J27" s="12"/>
      <c r="K27" s="14"/>
      <c r="L27" s="14"/>
      <c r="M27" s="12"/>
      <c r="N27" s="14"/>
      <c r="O27" s="14"/>
      <c r="P27" s="12"/>
      <c r="Q27" s="14"/>
      <c r="R27" s="14"/>
      <c r="S27" s="12">
        <f t="shared" si="3"/>
        <v>0.018</v>
      </c>
      <c r="T27" s="14">
        <f t="shared" si="4"/>
        <v>700.884</v>
      </c>
    </row>
    <row r="28" ht="30" customHeight="1" spans="1:20">
      <c r="A28" s="10">
        <v>24</v>
      </c>
      <c r="B28" s="55" t="s">
        <v>366</v>
      </c>
      <c r="C28" s="12">
        <v>6.482</v>
      </c>
      <c r="D28" s="14">
        <f t="shared" si="27"/>
        <v>73700.34</v>
      </c>
      <c r="E28" s="14">
        <f t="shared" si="28"/>
        <v>171967.46</v>
      </c>
      <c r="F28" s="14">
        <f t="shared" si="29"/>
        <v>6728.316</v>
      </c>
      <c r="G28" s="12">
        <v>8.972</v>
      </c>
      <c r="H28" s="14">
        <f t="shared" ref="H28:H31" si="30">G28*37900*0.3</f>
        <v>102011.64</v>
      </c>
      <c r="I28" s="14">
        <f t="shared" ref="I28:I31" si="31">G28*37900*0.7</f>
        <v>238027.16</v>
      </c>
      <c r="J28" s="12">
        <v>1.606</v>
      </c>
      <c r="K28" s="14">
        <f t="shared" si="25"/>
        <v>18260.22</v>
      </c>
      <c r="L28" s="14">
        <f t="shared" si="26"/>
        <v>42607.18</v>
      </c>
      <c r="M28" s="12">
        <v>0.307</v>
      </c>
      <c r="N28" s="14">
        <f t="shared" ref="N28:N31" si="32">M28*18950*0.3</f>
        <v>1745.295</v>
      </c>
      <c r="O28" s="14">
        <f t="shared" ref="O28:O31" si="33">M28*18950*0.7</f>
        <v>4072.355</v>
      </c>
      <c r="P28" s="12"/>
      <c r="Q28" s="14"/>
      <c r="R28" s="14"/>
      <c r="S28" s="12">
        <f t="shared" si="3"/>
        <v>17.367</v>
      </c>
      <c r="T28" s="14">
        <f t="shared" si="4"/>
        <v>659119.966</v>
      </c>
    </row>
    <row r="29" ht="30" customHeight="1" spans="1:20">
      <c r="A29" s="10">
        <v>25</v>
      </c>
      <c r="B29" s="55" t="s">
        <v>367</v>
      </c>
      <c r="C29" s="12">
        <v>3.713</v>
      </c>
      <c r="D29" s="14">
        <f t="shared" si="27"/>
        <v>42216.81</v>
      </c>
      <c r="E29" s="14">
        <f t="shared" si="28"/>
        <v>98505.89</v>
      </c>
      <c r="F29" s="14">
        <f t="shared" si="29"/>
        <v>3854.094</v>
      </c>
      <c r="G29" s="12">
        <v>9.463</v>
      </c>
      <c r="H29" s="14">
        <f t="shared" si="30"/>
        <v>107594.31</v>
      </c>
      <c r="I29" s="14">
        <f t="shared" si="31"/>
        <v>251053.39</v>
      </c>
      <c r="J29" s="12">
        <v>2.267</v>
      </c>
      <c r="K29" s="14">
        <f t="shared" si="25"/>
        <v>25775.79</v>
      </c>
      <c r="L29" s="14">
        <f t="shared" si="26"/>
        <v>60143.51</v>
      </c>
      <c r="M29" s="12">
        <v>0.43</v>
      </c>
      <c r="N29" s="14">
        <f t="shared" si="32"/>
        <v>2444.55</v>
      </c>
      <c r="O29" s="14">
        <f t="shared" si="33"/>
        <v>5703.95</v>
      </c>
      <c r="P29" s="12"/>
      <c r="Q29" s="14"/>
      <c r="R29" s="14"/>
      <c r="S29" s="12">
        <f t="shared" si="3"/>
        <v>15.873</v>
      </c>
      <c r="T29" s="14">
        <f t="shared" si="4"/>
        <v>597292.294</v>
      </c>
    </row>
    <row r="30" ht="30" customHeight="1" spans="1:20">
      <c r="A30" s="10">
        <v>26</v>
      </c>
      <c r="B30" s="55" t="s">
        <v>368</v>
      </c>
      <c r="C30" s="12">
        <v>0.184</v>
      </c>
      <c r="D30" s="14">
        <f t="shared" si="27"/>
        <v>2092.08</v>
      </c>
      <c r="E30" s="14">
        <f t="shared" si="28"/>
        <v>4881.52</v>
      </c>
      <c r="F30" s="14">
        <f t="shared" si="29"/>
        <v>190.992</v>
      </c>
      <c r="G30" s="12"/>
      <c r="H30" s="14"/>
      <c r="I30" s="14"/>
      <c r="J30" s="12"/>
      <c r="K30" s="14"/>
      <c r="L30" s="14"/>
      <c r="M30" s="12"/>
      <c r="N30" s="14"/>
      <c r="O30" s="14"/>
      <c r="P30" s="12"/>
      <c r="Q30" s="14"/>
      <c r="R30" s="14"/>
      <c r="S30" s="12">
        <f t="shared" si="3"/>
        <v>0.184</v>
      </c>
      <c r="T30" s="14">
        <f t="shared" si="4"/>
        <v>7164.592</v>
      </c>
    </row>
    <row r="31" ht="42" customHeight="1" spans="1:20">
      <c r="A31" s="10">
        <v>27</v>
      </c>
      <c r="B31" s="55" t="s">
        <v>369</v>
      </c>
      <c r="C31" s="12">
        <v>16.565</v>
      </c>
      <c r="D31" s="14">
        <f t="shared" si="27"/>
        <v>188344.05</v>
      </c>
      <c r="E31" s="14">
        <f t="shared" si="28"/>
        <v>439469.45</v>
      </c>
      <c r="F31" s="14">
        <f t="shared" si="29"/>
        <v>17194.47</v>
      </c>
      <c r="G31" s="12">
        <v>34.577</v>
      </c>
      <c r="H31" s="14">
        <f t="shared" si="30"/>
        <v>393140.49</v>
      </c>
      <c r="I31" s="14">
        <f t="shared" si="31"/>
        <v>917327.81</v>
      </c>
      <c r="J31" s="12">
        <v>0.639</v>
      </c>
      <c r="K31" s="14">
        <f>J31*37900*0.3</f>
        <v>7265.43</v>
      </c>
      <c r="L31" s="14">
        <f>J31*37900*0.7</f>
        <v>16952.67</v>
      </c>
      <c r="M31" s="12">
        <v>1.593</v>
      </c>
      <c r="N31" s="14">
        <f t="shared" si="32"/>
        <v>9056.205</v>
      </c>
      <c r="O31" s="14">
        <f t="shared" si="33"/>
        <v>21131.145</v>
      </c>
      <c r="P31" s="12">
        <v>0.635</v>
      </c>
      <c r="Q31" s="14">
        <f>P31*18950*0.3</f>
        <v>3609.975</v>
      </c>
      <c r="R31" s="14">
        <f>P31*18950*0.7</f>
        <v>8423.275</v>
      </c>
      <c r="S31" s="12">
        <f t="shared" si="3"/>
        <v>54.009</v>
      </c>
      <c r="T31" s="14">
        <f t="shared" si="4"/>
        <v>2021914.97</v>
      </c>
    </row>
    <row r="32" ht="30" customHeight="1" spans="1:20">
      <c r="A32" s="10">
        <v>28</v>
      </c>
      <c r="B32" s="55" t="s">
        <v>370</v>
      </c>
      <c r="C32" s="12">
        <v>0.132</v>
      </c>
      <c r="D32" s="14">
        <f t="shared" si="27"/>
        <v>1500.84</v>
      </c>
      <c r="E32" s="14">
        <f t="shared" si="28"/>
        <v>3501.96</v>
      </c>
      <c r="F32" s="14">
        <f t="shared" si="29"/>
        <v>137.016</v>
      </c>
      <c r="G32" s="12"/>
      <c r="H32" s="14"/>
      <c r="I32" s="14"/>
      <c r="J32" s="12"/>
      <c r="K32" s="14"/>
      <c r="L32" s="14"/>
      <c r="M32" s="12"/>
      <c r="N32" s="14"/>
      <c r="O32" s="14"/>
      <c r="P32" s="12"/>
      <c r="Q32" s="14"/>
      <c r="R32" s="14"/>
      <c r="S32" s="12">
        <f t="shared" si="3"/>
        <v>0.132</v>
      </c>
      <c r="T32" s="14">
        <f t="shared" si="4"/>
        <v>5139.816</v>
      </c>
    </row>
    <row r="33" s="75" customFormat="1" ht="30" customHeight="1" spans="1:20">
      <c r="A33" s="10">
        <v>29</v>
      </c>
      <c r="B33" s="55" t="s">
        <v>371</v>
      </c>
      <c r="C33" s="78"/>
      <c r="D33" s="14"/>
      <c r="E33" s="14"/>
      <c r="F33" s="14"/>
      <c r="G33" s="78">
        <v>0.517</v>
      </c>
      <c r="H33" s="14">
        <f t="shared" ref="H33:H35" si="34">G33*37900*0.3</f>
        <v>5878.29</v>
      </c>
      <c r="I33" s="14">
        <f t="shared" ref="I33:I35" si="35">G33*37900*0.7</f>
        <v>13716.01</v>
      </c>
      <c r="J33" s="78">
        <v>0.174</v>
      </c>
      <c r="K33" s="14">
        <f>J33*37900*0.3</f>
        <v>1978.38</v>
      </c>
      <c r="L33" s="14">
        <f>J33*37900*0.7</f>
        <v>4616.22</v>
      </c>
      <c r="M33" s="78"/>
      <c r="N33" s="14"/>
      <c r="O33" s="14"/>
      <c r="P33" s="78"/>
      <c r="Q33" s="79"/>
      <c r="R33" s="79"/>
      <c r="S33" s="12">
        <f t="shared" si="3"/>
        <v>0.691</v>
      </c>
      <c r="T33" s="14">
        <f t="shared" si="4"/>
        <v>26188.9</v>
      </c>
    </row>
    <row r="34" ht="30" customHeight="1" spans="1:20">
      <c r="A34" s="10">
        <v>30</v>
      </c>
      <c r="B34" s="55" t="s">
        <v>372</v>
      </c>
      <c r="C34" s="12"/>
      <c r="D34" s="14"/>
      <c r="E34" s="14"/>
      <c r="F34" s="14"/>
      <c r="G34" s="12">
        <v>0.487</v>
      </c>
      <c r="H34" s="14">
        <f t="shared" si="34"/>
        <v>5537.19</v>
      </c>
      <c r="I34" s="14">
        <f t="shared" si="35"/>
        <v>12920.11</v>
      </c>
      <c r="J34" s="12"/>
      <c r="K34" s="14"/>
      <c r="L34" s="14"/>
      <c r="M34" s="12"/>
      <c r="N34" s="14"/>
      <c r="O34" s="14"/>
      <c r="P34" s="12"/>
      <c r="Q34" s="14"/>
      <c r="R34" s="14"/>
      <c r="S34" s="12">
        <f t="shared" si="3"/>
        <v>0.487</v>
      </c>
      <c r="T34" s="14">
        <f t="shared" si="4"/>
        <v>18457.3</v>
      </c>
    </row>
    <row r="35" ht="30" customHeight="1" spans="1:20">
      <c r="A35" s="10">
        <v>31</v>
      </c>
      <c r="B35" s="55" t="s">
        <v>373</v>
      </c>
      <c r="C35" s="12">
        <v>2.332</v>
      </c>
      <c r="D35" s="14">
        <f t="shared" ref="D35:D40" si="36">C35*37900*0.3</f>
        <v>26514.84</v>
      </c>
      <c r="E35" s="14">
        <f t="shared" ref="E35:E40" si="37">C35*37900*0.7</f>
        <v>61867.96</v>
      </c>
      <c r="F35" s="14">
        <f t="shared" ref="F35:F40" si="38">C35*1730*0.6</f>
        <v>2420.616</v>
      </c>
      <c r="G35" s="12">
        <v>1.291</v>
      </c>
      <c r="H35" s="14">
        <f t="shared" si="34"/>
        <v>14678.67</v>
      </c>
      <c r="I35" s="14">
        <f t="shared" si="35"/>
        <v>34250.23</v>
      </c>
      <c r="J35" s="12"/>
      <c r="K35" s="14"/>
      <c r="L35" s="14"/>
      <c r="M35" s="12">
        <v>0.021</v>
      </c>
      <c r="N35" s="14">
        <f>M35*18950*0.3</f>
        <v>119.385</v>
      </c>
      <c r="O35" s="14">
        <f>M35*18950*0.7</f>
        <v>278.565</v>
      </c>
      <c r="P35" s="12"/>
      <c r="Q35" s="14"/>
      <c r="R35" s="14"/>
      <c r="S35" s="12">
        <f t="shared" si="3"/>
        <v>3.644</v>
      </c>
      <c r="T35" s="14">
        <f t="shared" si="4"/>
        <v>140130.266</v>
      </c>
    </row>
    <row r="36" ht="30" customHeight="1" spans="1:20">
      <c r="A36" s="10">
        <v>32</v>
      </c>
      <c r="B36" s="55" t="s">
        <v>374</v>
      </c>
      <c r="C36" s="12">
        <v>0.006</v>
      </c>
      <c r="D36" s="14">
        <f t="shared" si="36"/>
        <v>68.22</v>
      </c>
      <c r="E36" s="14">
        <f t="shared" si="37"/>
        <v>159.18</v>
      </c>
      <c r="F36" s="14">
        <f t="shared" si="38"/>
        <v>6.228</v>
      </c>
      <c r="G36" s="12"/>
      <c r="H36" s="14"/>
      <c r="I36" s="14"/>
      <c r="J36" s="12"/>
      <c r="K36" s="14"/>
      <c r="L36" s="14"/>
      <c r="M36" s="12"/>
      <c r="N36" s="14"/>
      <c r="O36" s="14"/>
      <c r="P36" s="12"/>
      <c r="Q36" s="14"/>
      <c r="R36" s="14"/>
      <c r="S36" s="12">
        <f t="shared" si="3"/>
        <v>0.006</v>
      </c>
      <c r="T36" s="14">
        <f t="shared" si="4"/>
        <v>233.628</v>
      </c>
    </row>
    <row r="37" ht="30" customHeight="1" spans="1:20">
      <c r="A37" s="10">
        <v>33</v>
      </c>
      <c r="B37" s="55" t="s">
        <v>375</v>
      </c>
      <c r="C37" s="12"/>
      <c r="D37" s="14"/>
      <c r="E37" s="14"/>
      <c r="F37" s="14"/>
      <c r="G37" s="12">
        <v>0.788</v>
      </c>
      <c r="H37" s="14">
        <f t="shared" ref="H37:H39" si="39">G37*37900*0.3</f>
        <v>8959.56</v>
      </c>
      <c r="I37" s="14">
        <f t="shared" ref="I37:I39" si="40">G37*37900*0.7</f>
        <v>20905.64</v>
      </c>
      <c r="J37" s="12">
        <v>0.4</v>
      </c>
      <c r="K37" s="14">
        <f t="shared" ref="K37:K43" si="41">J37*37900*0.3</f>
        <v>4548</v>
      </c>
      <c r="L37" s="14">
        <f t="shared" ref="L37:L43" si="42">J37*37900*0.7</f>
        <v>10612</v>
      </c>
      <c r="M37" s="12"/>
      <c r="N37" s="14"/>
      <c r="O37" s="14"/>
      <c r="P37" s="12"/>
      <c r="Q37" s="14"/>
      <c r="R37" s="14"/>
      <c r="S37" s="12">
        <f t="shared" si="3"/>
        <v>1.188</v>
      </c>
      <c r="T37" s="14">
        <f t="shared" si="4"/>
        <v>45025.2</v>
      </c>
    </row>
    <row r="38" ht="30" customHeight="1" spans="1:20">
      <c r="A38" s="10">
        <v>34</v>
      </c>
      <c r="B38" s="55" t="s">
        <v>376</v>
      </c>
      <c r="C38" s="12"/>
      <c r="D38" s="14"/>
      <c r="E38" s="14"/>
      <c r="F38" s="14"/>
      <c r="G38" s="12">
        <v>0.826</v>
      </c>
      <c r="H38" s="14">
        <f t="shared" si="39"/>
        <v>9391.62</v>
      </c>
      <c r="I38" s="14">
        <f t="shared" si="40"/>
        <v>21913.78</v>
      </c>
      <c r="J38" s="12"/>
      <c r="K38" s="14"/>
      <c r="L38" s="14"/>
      <c r="M38" s="12"/>
      <c r="N38" s="14"/>
      <c r="O38" s="14"/>
      <c r="P38" s="12"/>
      <c r="Q38" s="14"/>
      <c r="R38" s="14"/>
      <c r="S38" s="12">
        <f t="shared" si="3"/>
        <v>0.826</v>
      </c>
      <c r="T38" s="14">
        <f t="shared" si="4"/>
        <v>31305.4</v>
      </c>
    </row>
    <row r="39" ht="30" customHeight="1" spans="1:20">
      <c r="A39" s="10">
        <v>35</v>
      </c>
      <c r="B39" s="55" t="s">
        <v>377</v>
      </c>
      <c r="C39" s="12">
        <v>3.151</v>
      </c>
      <c r="D39" s="14">
        <f t="shared" si="36"/>
        <v>35826.87</v>
      </c>
      <c r="E39" s="14">
        <f t="shared" si="37"/>
        <v>83596.03</v>
      </c>
      <c r="F39" s="14">
        <f t="shared" si="38"/>
        <v>3270.738</v>
      </c>
      <c r="G39" s="12">
        <v>2.41</v>
      </c>
      <c r="H39" s="14">
        <f t="shared" si="39"/>
        <v>27401.7</v>
      </c>
      <c r="I39" s="14">
        <f t="shared" si="40"/>
        <v>63937.3</v>
      </c>
      <c r="J39" s="12">
        <v>0.008</v>
      </c>
      <c r="K39" s="14">
        <f t="shared" si="41"/>
        <v>90.96</v>
      </c>
      <c r="L39" s="14">
        <f t="shared" si="42"/>
        <v>212.24</v>
      </c>
      <c r="M39" s="12"/>
      <c r="N39" s="14"/>
      <c r="O39" s="14"/>
      <c r="P39" s="12"/>
      <c r="Q39" s="14"/>
      <c r="R39" s="14"/>
      <c r="S39" s="12">
        <f t="shared" si="3"/>
        <v>5.569</v>
      </c>
      <c r="T39" s="14">
        <f t="shared" si="4"/>
        <v>214335.838</v>
      </c>
    </row>
    <row r="40" ht="30" customHeight="1" spans="1:20">
      <c r="A40" s="10">
        <v>36</v>
      </c>
      <c r="B40" s="55" t="s">
        <v>378</v>
      </c>
      <c r="C40" s="12">
        <v>0.841</v>
      </c>
      <c r="D40" s="14">
        <f t="shared" si="36"/>
        <v>9562.17</v>
      </c>
      <c r="E40" s="14">
        <f t="shared" si="37"/>
        <v>22311.73</v>
      </c>
      <c r="F40" s="14">
        <f t="shared" si="38"/>
        <v>872.958</v>
      </c>
      <c r="G40" s="12"/>
      <c r="H40" s="14"/>
      <c r="I40" s="14"/>
      <c r="J40" s="12"/>
      <c r="K40" s="14"/>
      <c r="L40" s="14"/>
      <c r="M40" s="12"/>
      <c r="N40" s="14"/>
      <c r="O40" s="14"/>
      <c r="P40" s="12"/>
      <c r="Q40" s="14"/>
      <c r="R40" s="14"/>
      <c r="S40" s="12">
        <f t="shared" si="3"/>
        <v>0.841</v>
      </c>
      <c r="T40" s="14">
        <f t="shared" si="4"/>
        <v>32746.858</v>
      </c>
    </row>
    <row r="41" ht="30" customHeight="1" spans="1:20">
      <c r="A41" s="10">
        <v>37</v>
      </c>
      <c r="B41" s="55" t="s">
        <v>379</v>
      </c>
      <c r="C41" s="12"/>
      <c r="D41" s="14"/>
      <c r="E41" s="14"/>
      <c r="F41" s="14"/>
      <c r="G41" s="12">
        <v>1.527</v>
      </c>
      <c r="H41" s="14">
        <f>G41*37900*0.3</f>
        <v>17361.99</v>
      </c>
      <c r="I41" s="14">
        <f>G41*37900*0.7</f>
        <v>40511.31</v>
      </c>
      <c r="J41" s="12"/>
      <c r="K41" s="14"/>
      <c r="L41" s="14"/>
      <c r="M41" s="12"/>
      <c r="N41" s="14"/>
      <c r="O41" s="14"/>
      <c r="P41" s="12"/>
      <c r="Q41" s="14"/>
      <c r="R41" s="14"/>
      <c r="S41" s="12">
        <f t="shared" si="3"/>
        <v>1.527</v>
      </c>
      <c r="T41" s="14">
        <f t="shared" si="4"/>
        <v>57873.3</v>
      </c>
    </row>
    <row r="42" ht="30" customHeight="1" spans="1:20">
      <c r="A42" s="10">
        <v>38</v>
      </c>
      <c r="B42" s="55" t="s">
        <v>380</v>
      </c>
      <c r="C42" s="12">
        <v>5.084</v>
      </c>
      <c r="D42" s="14">
        <f>C42*37900*0.3</f>
        <v>57805.08</v>
      </c>
      <c r="E42" s="14">
        <f>C42*37900*0.7</f>
        <v>134878.52</v>
      </c>
      <c r="F42" s="14">
        <f>C42*1730*0.6</f>
        <v>5277.192</v>
      </c>
      <c r="G42" s="12">
        <v>0.634</v>
      </c>
      <c r="H42" s="14">
        <f>G42*37900*0.3</f>
        <v>7208.58</v>
      </c>
      <c r="I42" s="14">
        <f>G42*37900*0.7</f>
        <v>16820.02</v>
      </c>
      <c r="J42" s="12">
        <v>0.056</v>
      </c>
      <c r="K42" s="14">
        <f t="shared" si="41"/>
        <v>636.72</v>
      </c>
      <c r="L42" s="14">
        <f t="shared" si="42"/>
        <v>1485.68</v>
      </c>
      <c r="M42" s="12">
        <v>0.064</v>
      </c>
      <c r="N42" s="14">
        <f>M42*18950*0.3</f>
        <v>363.84</v>
      </c>
      <c r="O42" s="14">
        <f>M42*18950*0.7</f>
        <v>848.96</v>
      </c>
      <c r="P42" s="12"/>
      <c r="Q42" s="14"/>
      <c r="R42" s="14"/>
      <c r="S42" s="12">
        <f t="shared" si="3"/>
        <v>5.838</v>
      </c>
      <c r="T42" s="14">
        <f t="shared" si="4"/>
        <v>225324.592</v>
      </c>
    </row>
    <row r="43" ht="30" customHeight="1" spans="1:20">
      <c r="A43" s="10">
        <v>39</v>
      </c>
      <c r="B43" s="55" t="s">
        <v>381</v>
      </c>
      <c r="C43" s="12">
        <v>2.297</v>
      </c>
      <c r="D43" s="14">
        <f>C43*37900*0.3</f>
        <v>26116.89</v>
      </c>
      <c r="E43" s="14">
        <f>C43*37900*0.7</f>
        <v>60939.41</v>
      </c>
      <c r="F43" s="14">
        <f>C43*1730*0.6</f>
        <v>2384.286</v>
      </c>
      <c r="G43" s="12"/>
      <c r="H43" s="14"/>
      <c r="I43" s="14"/>
      <c r="J43" s="12">
        <v>0.088</v>
      </c>
      <c r="K43" s="14">
        <f t="shared" si="41"/>
        <v>1000.56</v>
      </c>
      <c r="L43" s="14">
        <f t="shared" si="42"/>
        <v>2334.64</v>
      </c>
      <c r="M43" s="12">
        <v>0.016</v>
      </c>
      <c r="N43" s="14">
        <f>M43*18950*0.3</f>
        <v>90.96</v>
      </c>
      <c r="O43" s="14">
        <f>M43*18950*0.7</f>
        <v>212.24</v>
      </c>
      <c r="P43" s="12"/>
      <c r="Q43" s="14"/>
      <c r="R43" s="14"/>
      <c r="S43" s="12">
        <f t="shared" si="3"/>
        <v>2.401</v>
      </c>
      <c r="T43" s="14">
        <f t="shared" si="4"/>
        <v>93078.986</v>
      </c>
    </row>
    <row r="44" s="1" customFormat="1" ht="30" customHeight="1" spans="1:20">
      <c r="A44" s="16" t="s">
        <v>46</v>
      </c>
      <c r="B44" s="17"/>
      <c r="C44" s="18">
        <f t="shared" ref="C44:T44" si="43">SUM(C5:C43)</f>
        <v>93.871</v>
      </c>
      <c r="D44" s="19">
        <f t="shared" si="43"/>
        <v>1067313.27</v>
      </c>
      <c r="E44" s="19">
        <f t="shared" si="43"/>
        <v>2490397.63</v>
      </c>
      <c r="F44" s="19">
        <f t="shared" si="43"/>
        <v>97438.098</v>
      </c>
      <c r="G44" s="18">
        <f t="shared" si="43"/>
        <v>116.781</v>
      </c>
      <c r="H44" s="19">
        <f t="shared" si="43"/>
        <v>1327799.97</v>
      </c>
      <c r="I44" s="19">
        <f t="shared" si="43"/>
        <v>3098199.93</v>
      </c>
      <c r="J44" s="18">
        <f t="shared" si="43"/>
        <v>9.01</v>
      </c>
      <c r="K44" s="19">
        <f t="shared" si="43"/>
        <v>102443.7</v>
      </c>
      <c r="L44" s="19">
        <f t="shared" si="43"/>
        <v>239035.3</v>
      </c>
      <c r="M44" s="18">
        <f t="shared" si="43"/>
        <v>8.895</v>
      </c>
      <c r="N44" s="19">
        <f t="shared" si="43"/>
        <v>50568.075</v>
      </c>
      <c r="O44" s="19">
        <f t="shared" si="43"/>
        <v>117992.175</v>
      </c>
      <c r="P44" s="18">
        <f t="shared" si="43"/>
        <v>0.635</v>
      </c>
      <c r="Q44" s="19">
        <f t="shared" si="43"/>
        <v>3609.975</v>
      </c>
      <c r="R44" s="19">
        <f t="shared" si="43"/>
        <v>8423.275</v>
      </c>
      <c r="S44" s="18">
        <f t="shared" si="43"/>
        <v>229.192</v>
      </c>
      <c r="T44" s="19">
        <f t="shared" si="43"/>
        <v>8603221.398</v>
      </c>
    </row>
  </sheetData>
  <mergeCells count="12">
    <mergeCell ref="A1:T1"/>
    <mergeCell ref="C2:L2"/>
    <mergeCell ref="C3:F3"/>
    <mergeCell ref="G3:I3"/>
    <mergeCell ref="J3:L3"/>
    <mergeCell ref="A44:B44"/>
    <mergeCell ref="A2:A4"/>
    <mergeCell ref="B2:B4"/>
    <mergeCell ref="S2:S4"/>
    <mergeCell ref="T2:T4"/>
    <mergeCell ref="M2:O3"/>
    <mergeCell ref="P2:R3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3" max="3" width="9.25"/>
    <col min="4" max="4" width="14.125"/>
    <col min="5" max="5" width="15.375"/>
    <col min="6" max="6" width="12.875"/>
    <col min="7" max="7" width="9.25"/>
    <col min="8" max="9" width="14.125"/>
    <col min="11" max="12" width="12.875"/>
    <col min="14" max="14" width="12.875"/>
    <col min="15" max="15" width="14.125"/>
    <col min="16" max="16" width="6.125" customWidth="1"/>
    <col min="17" max="17" width="5" customWidth="1"/>
    <col min="18" max="18" width="4.75" customWidth="1"/>
    <col min="19" max="19" width="9.25"/>
    <col min="20" max="20" width="15.375"/>
  </cols>
  <sheetData>
    <row r="1" ht="31.5" spans="1:20">
      <c r="A1" s="50" t="s">
        <v>382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37.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54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0">
      <c r="A5" s="10">
        <v>1</v>
      </c>
      <c r="B5" s="55" t="s">
        <v>383</v>
      </c>
      <c r="C5" s="56">
        <v>4.305</v>
      </c>
      <c r="D5" s="12">
        <f t="shared" ref="D5:D11" si="0">C5*37900*0.3</f>
        <v>48947.85</v>
      </c>
      <c r="E5" s="12">
        <f t="shared" ref="E5:E11" si="1">C5*37900*0.7</f>
        <v>114211.65</v>
      </c>
      <c r="F5" s="12">
        <f t="shared" ref="F5:F11" si="2">C5*1730*0.6</f>
        <v>4468.59</v>
      </c>
      <c r="G5" s="12">
        <v>1.785</v>
      </c>
      <c r="H5" s="14">
        <f t="shared" ref="H5:H17" si="3">G5*37900*0.3</f>
        <v>20295.45</v>
      </c>
      <c r="I5" s="14">
        <f t="shared" ref="I5:I17" si="4">G5*37900*0.7</f>
        <v>47356.05</v>
      </c>
      <c r="J5" s="12">
        <v>0.098</v>
      </c>
      <c r="K5" s="12">
        <f t="shared" ref="K5:K11" si="5">J5*37900*0.3</f>
        <v>1114.26</v>
      </c>
      <c r="L5" s="12">
        <f t="shared" ref="L5:L11" si="6">J5*37900*0.7</f>
        <v>2599.94</v>
      </c>
      <c r="M5" s="12">
        <v>0.672</v>
      </c>
      <c r="N5" s="14">
        <f t="shared" ref="N5:N12" si="7">M5*37900*0.3*0.5</f>
        <v>3820.32</v>
      </c>
      <c r="O5" s="14">
        <f t="shared" ref="O5:O12" si="8">M5*37900*0.7*0.5</f>
        <v>8914.08</v>
      </c>
      <c r="P5" s="12"/>
      <c r="Q5" s="12"/>
      <c r="R5" s="12"/>
      <c r="S5" s="12">
        <f t="shared" ref="S5:S23" si="9">M5+J5+G5+C5</f>
        <v>6.86</v>
      </c>
      <c r="T5" s="14">
        <f t="shared" ref="T5:T23" si="10">O5+N5+L5+K5+I5+H5+F5+E5+D5</f>
        <v>251728.19</v>
      </c>
    </row>
    <row r="6" ht="30" customHeight="1" spans="1:20">
      <c r="A6" s="10">
        <v>2</v>
      </c>
      <c r="B6" s="55" t="s">
        <v>384</v>
      </c>
      <c r="C6" s="56"/>
      <c r="D6" s="14"/>
      <c r="E6" s="14"/>
      <c r="F6" s="14"/>
      <c r="G6" s="12">
        <v>0.347</v>
      </c>
      <c r="H6" s="14">
        <f t="shared" si="3"/>
        <v>3945.39</v>
      </c>
      <c r="I6" s="14">
        <f t="shared" si="4"/>
        <v>9205.91</v>
      </c>
      <c r="J6" s="12">
        <v>0.706</v>
      </c>
      <c r="K6" s="12">
        <f t="shared" si="5"/>
        <v>8027.22</v>
      </c>
      <c r="L6" s="12">
        <f t="shared" si="6"/>
        <v>18730.18</v>
      </c>
      <c r="M6" s="12">
        <v>1.781</v>
      </c>
      <c r="N6" s="14">
        <f t="shared" si="7"/>
        <v>10124.985</v>
      </c>
      <c r="O6" s="14">
        <f t="shared" si="8"/>
        <v>23624.965</v>
      </c>
      <c r="P6" s="12"/>
      <c r="Q6" s="12"/>
      <c r="R6" s="12"/>
      <c r="S6" s="12">
        <f t="shared" si="9"/>
        <v>2.834</v>
      </c>
      <c r="T6" s="14">
        <f t="shared" si="10"/>
        <v>73658.65</v>
      </c>
    </row>
    <row r="7" ht="30" customHeight="1" spans="1:20">
      <c r="A7" s="10">
        <v>3</v>
      </c>
      <c r="B7" s="55" t="s">
        <v>368</v>
      </c>
      <c r="C7" s="56">
        <v>2.003</v>
      </c>
      <c r="D7" s="14">
        <f t="shared" si="0"/>
        <v>22774.11</v>
      </c>
      <c r="E7" s="14">
        <f t="shared" si="1"/>
        <v>53139.59</v>
      </c>
      <c r="F7" s="14">
        <f t="shared" si="2"/>
        <v>2079.114</v>
      </c>
      <c r="G7" s="12">
        <v>0.437</v>
      </c>
      <c r="H7" s="14">
        <f t="shared" si="3"/>
        <v>4968.69</v>
      </c>
      <c r="I7" s="14">
        <f t="shared" si="4"/>
        <v>11593.61</v>
      </c>
      <c r="J7" s="12"/>
      <c r="K7" s="12"/>
      <c r="L7" s="12"/>
      <c r="M7" s="12"/>
      <c r="N7" s="14"/>
      <c r="O7" s="14"/>
      <c r="P7" s="12"/>
      <c r="Q7" s="12"/>
      <c r="R7" s="12"/>
      <c r="S7" s="12">
        <f t="shared" si="9"/>
        <v>2.44</v>
      </c>
      <c r="T7" s="14">
        <f t="shared" si="10"/>
        <v>94555.114</v>
      </c>
    </row>
    <row r="8" ht="30" customHeight="1" spans="1:20">
      <c r="A8" s="10">
        <v>4</v>
      </c>
      <c r="B8" s="55" t="s">
        <v>385</v>
      </c>
      <c r="C8" s="56">
        <v>2.385</v>
      </c>
      <c r="D8" s="14">
        <f t="shared" si="0"/>
        <v>27117.45</v>
      </c>
      <c r="E8" s="14">
        <f t="shared" si="1"/>
        <v>63274.05</v>
      </c>
      <c r="F8" s="14">
        <f t="shared" si="2"/>
        <v>2475.63</v>
      </c>
      <c r="G8" s="12">
        <v>0.815</v>
      </c>
      <c r="H8" s="14">
        <f t="shared" si="3"/>
        <v>9266.55</v>
      </c>
      <c r="I8" s="14">
        <f t="shared" si="4"/>
        <v>21621.95</v>
      </c>
      <c r="J8" s="12"/>
      <c r="K8" s="12"/>
      <c r="L8" s="12"/>
      <c r="M8" s="12">
        <v>0.087</v>
      </c>
      <c r="N8" s="14">
        <f t="shared" si="7"/>
        <v>494.595</v>
      </c>
      <c r="O8" s="14">
        <f t="shared" si="8"/>
        <v>1154.055</v>
      </c>
      <c r="P8" s="12"/>
      <c r="Q8" s="12"/>
      <c r="R8" s="12"/>
      <c r="S8" s="12">
        <f t="shared" si="9"/>
        <v>3.287</v>
      </c>
      <c r="T8" s="14">
        <f t="shared" si="10"/>
        <v>125404.28</v>
      </c>
    </row>
    <row r="9" ht="30" customHeight="1" spans="1:20">
      <c r="A9" s="10">
        <v>5</v>
      </c>
      <c r="B9" s="55" t="s">
        <v>386</v>
      </c>
      <c r="C9" s="56">
        <v>2.801</v>
      </c>
      <c r="D9" s="14">
        <f t="shared" si="0"/>
        <v>31847.37</v>
      </c>
      <c r="E9" s="14">
        <f t="shared" si="1"/>
        <v>74310.53</v>
      </c>
      <c r="F9" s="14">
        <f t="shared" si="2"/>
        <v>2907.438</v>
      </c>
      <c r="G9" s="12">
        <v>0.924</v>
      </c>
      <c r="H9" s="14">
        <f t="shared" si="3"/>
        <v>10505.88</v>
      </c>
      <c r="I9" s="14">
        <f t="shared" si="4"/>
        <v>24513.72</v>
      </c>
      <c r="J9" s="12">
        <v>0.021</v>
      </c>
      <c r="K9" s="12">
        <f t="shared" si="5"/>
        <v>238.77</v>
      </c>
      <c r="L9" s="12">
        <f t="shared" si="6"/>
        <v>557.13</v>
      </c>
      <c r="M9" s="12">
        <v>0.389</v>
      </c>
      <c r="N9" s="14">
        <f t="shared" si="7"/>
        <v>2211.465</v>
      </c>
      <c r="O9" s="14">
        <f t="shared" si="8"/>
        <v>5160.085</v>
      </c>
      <c r="P9" s="12"/>
      <c r="Q9" s="12"/>
      <c r="R9" s="12"/>
      <c r="S9" s="12">
        <f t="shared" si="9"/>
        <v>4.135</v>
      </c>
      <c r="T9" s="14">
        <f t="shared" si="10"/>
        <v>152252.388</v>
      </c>
    </row>
    <row r="10" ht="30" customHeight="1" spans="1:20">
      <c r="A10" s="10">
        <v>6</v>
      </c>
      <c r="B10" s="55" t="s">
        <v>387</v>
      </c>
      <c r="C10" s="56">
        <v>3.296</v>
      </c>
      <c r="D10" s="14">
        <f t="shared" si="0"/>
        <v>37475.52</v>
      </c>
      <c r="E10" s="14">
        <f t="shared" si="1"/>
        <v>87442.88</v>
      </c>
      <c r="F10" s="14">
        <f t="shared" si="2"/>
        <v>3421.248</v>
      </c>
      <c r="G10" s="12">
        <v>0.588</v>
      </c>
      <c r="H10" s="14">
        <f t="shared" si="3"/>
        <v>6685.56</v>
      </c>
      <c r="I10" s="14">
        <f t="shared" si="4"/>
        <v>15599.64</v>
      </c>
      <c r="J10" s="12">
        <v>0.214</v>
      </c>
      <c r="K10" s="12">
        <f t="shared" si="5"/>
        <v>2433.18</v>
      </c>
      <c r="L10" s="12">
        <f t="shared" si="6"/>
        <v>5677.42</v>
      </c>
      <c r="M10" s="12">
        <v>0.934</v>
      </c>
      <c r="N10" s="14">
        <f t="shared" si="7"/>
        <v>5309.79</v>
      </c>
      <c r="O10" s="14">
        <f t="shared" si="8"/>
        <v>12389.51</v>
      </c>
      <c r="P10" s="12"/>
      <c r="Q10" s="12"/>
      <c r="R10" s="12"/>
      <c r="S10" s="12">
        <f t="shared" si="9"/>
        <v>5.032</v>
      </c>
      <c r="T10" s="14">
        <f t="shared" si="10"/>
        <v>176434.748</v>
      </c>
    </row>
    <row r="11" ht="30" customHeight="1" spans="1:20">
      <c r="A11" s="10">
        <v>7</v>
      </c>
      <c r="B11" s="55" t="s">
        <v>388</v>
      </c>
      <c r="C11" s="56">
        <v>2.004</v>
      </c>
      <c r="D11" s="14">
        <f t="shared" si="0"/>
        <v>22785.48</v>
      </c>
      <c r="E11" s="14">
        <f t="shared" si="1"/>
        <v>53166.12</v>
      </c>
      <c r="F11" s="14">
        <f t="shared" si="2"/>
        <v>2080.152</v>
      </c>
      <c r="G11" s="12">
        <v>0.394</v>
      </c>
      <c r="H11" s="14">
        <f t="shared" si="3"/>
        <v>4479.78</v>
      </c>
      <c r="I11" s="14">
        <f t="shared" si="4"/>
        <v>10452.82</v>
      </c>
      <c r="J11" s="12">
        <v>0.118</v>
      </c>
      <c r="K11" s="12">
        <f t="shared" si="5"/>
        <v>1341.66</v>
      </c>
      <c r="L11" s="12">
        <f t="shared" si="6"/>
        <v>3130.54</v>
      </c>
      <c r="M11" s="12">
        <v>0.644</v>
      </c>
      <c r="N11" s="14">
        <f t="shared" si="7"/>
        <v>3661.14</v>
      </c>
      <c r="O11" s="14">
        <f t="shared" si="8"/>
        <v>8542.66</v>
      </c>
      <c r="P11" s="12"/>
      <c r="Q11" s="12"/>
      <c r="R11" s="12"/>
      <c r="S11" s="12">
        <f t="shared" si="9"/>
        <v>3.16</v>
      </c>
      <c r="T11" s="14">
        <f t="shared" si="10"/>
        <v>109640.352</v>
      </c>
    </row>
    <row r="12" ht="62.1" customHeight="1" spans="1:20">
      <c r="A12" s="10">
        <v>8</v>
      </c>
      <c r="B12" s="57" t="s">
        <v>389</v>
      </c>
      <c r="C12" s="56"/>
      <c r="D12" s="14"/>
      <c r="E12" s="14"/>
      <c r="F12" s="14"/>
      <c r="G12" s="12">
        <v>0.383</v>
      </c>
      <c r="H12" s="14">
        <f t="shared" si="3"/>
        <v>4354.71</v>
      </c>
      <c r="I12" s="14">
        <f t="shared" si="4"/>
        <v>10160.99</v>
      </c>
      <c r="J12" s="12"/>
      <c r="K12" s="12"/>
      <c r="L12" s="12"/>
      <c r="M12" s="12">
        <v>0.18</v>
      </c>
      <c r="N12" s="14">
        <f t="shared" si="7"/>
        <v>1023.3</v>
      </c>
      <c r="O12" s="14">
        <f t="shared" si="8"/>
        <v>2387.7</v>
      </c>
      <c r="P12" s="12"/>
      <c r="Q12" s="12"/>
      <c r="R12" s="12"/>
      <c r="S12" s="12">
        <f t="shared" si="9"/>
        <v>0.563</v>
      </c>
      <c r="T12" s="14">
        <f t="shared" si="10"/>
        <v>17926.7</v>
      </c>
    </row>
    <row r="13" ht="75" customHeight="1" spans="1:20">
      <c r="A13" s="10">
        <v>9</v>
      </c>
      <c r="B13" s="57" t="s">
        <v>390</v>
      </c>
      <c r="C13" s="56"/>
      <c r="D13" s="14"/>
      <c r="E13" s="14"/>
      <c r="F13" s="14"/>
      <c r="G13" s="12">
        <v>0.181</v>
      </c>
      <c r="H13" s="14">
        <f t="shared" si="3"/>
        <v>2057.97</v>
      </c>
      <c r="I13" s="14">
        <f t="shared" si="4"/>
        <v>4801.93</v>
      </c>
      <c r="J13" s="12">
        <v>0.06</v>
      </c>
      <c r="K13" s="12">
        <f>J13*37900*0.3</f>
        <v>682.2</v>
      </c>
      <c r="L13" s="12">
        <f>J13*37900*0.7</f>
        <v>1591.8</v>
      </c>
      <c r="M13" s="12"/>
      <c r="N13" s="14"/>
      <c r="O13" s="14"/>
      <c r="P13" s="12"/>
      <c r="Q13" s="12"/>
      <c r="R13" s="12"/>
      <c r="S13" s="12">
        <f t="shared" si="9"/>
        <v>0.241</v>
      </c>
      <c r="T13" s="14">
        <f t="shared" si="10"/>
        <v>9133.9</v>
      </c>
    </row>
    <row r="14" ht="30" customHeight="1" spans="1:20">
      <c r="A14" s="10">
        <v>10</v>
      </c>
      <c r="B14" s="55" t="s">
        <v>370</v>
      </c>
      <c r="C14" s="56">
        <v>1.495</v>
      </c>
      <c r="D14" s="14">
        <f t="shared" ref="D14:D17" si="11">C14*37900*0.3</f>
        <v>16998.15</v>
      </c>
      <c r="E14" s="14">
        <f t="shared" ref="E14:E17" si="12">C14*37900*0.7</f>
        <v>39662.35</v>
      </c>
      <c r="F14" s="14">
        <f t="shared" ref="F14:F17" si="13">C14*1730*0.6</f>
        <v>1551.81</v>
      </c>
      <c r="G14" s="12">
        <v>1.144</v>
      </c>
      <c r="H14" s="14">
        <f t="shared" si="3"/>
        <v>13007.28</v>
      </c>
      <c r="I14" s="14">
        <f t="shared" si="4"/>
        <v>30350.32</v>
      </c>
      <c r="J14" s="12">
        <v>0</v>
      </c>
      <c r="K14" s="12">
        <f>J14*37900*0.3</f>
        <v>0</v>
      </c>
      <c r="L14" s="12">
        <f>J14*37900*0.7</f>
        <v>0</v>
      </c>
      <c r="M14" s="12">
        <v>0.707</v>
      </c>
      <c r="N14" s="14">
        <f t="shared" ref="N14:N23" si="14">M14*37900*0.3*0.5</f>
        <v>4019.295</v>
      </c>
      <c r="O14" s="14">
        <f t="shared" ref="O14:O23" si="15">M14*37900*0.7*0.5</f>
        <v>9378.355</v>
      </c>
      <c r="P14" s="12"/>
      <c r="Q14" s="12"/>
      <c r="R14" s="12"/>
      <c r="S14" s="12">
        <f t="shared" si="9"/>
        <v>3.346</v>
      </c>
      <c r="T14" s="14">
        <f t="shared" si="10"/>
        <v>114967.56</v>
      </c>
    </row>
    <row r="15" ht="30" customHeight="1" spans="1:20">
      <c r="A15" s="10">
        <v>11</v>
      </c>
      <c r="B15" s="55" t="s">
        <v>391</v>
      </c>
      <c r="C15" s="56">
        <v>2.392</v>
      </c>
      <c r="D15" s="14">
        <f t="shared" si="11"/>
        <v>27197.04</v>
      </c>
      <c r="E15" s="14">
        <f t="shared" si="12"/>
        <v>63459.76</v>
      </c>
      <c r="F15" s="14">
        <f t="shared" si="13"/>
        <v>2482.896</v>
      </c>
      <c r="G15" s="12">
        <v>0.192</v>
      </c>
      <c r="H15" s="14">
        <f t="shared" si="3"/>
        <v>2183.04</v>
      </c>
      <c r="I15" s="14">
        <f t="shared" si="4"/>
        <v>5093.76</v>
      </c>
      <c r="J15" s="12">
        <v>0.062</v>
      </c>
      <c r="K15" s="12"/>
      <c r="L15" s="12"/>
      <c r="M15" s="12">
        <v>0.07</v>
      </c>
      <c r="N15" s="14">
        <f t="shared" si="14"/>
        <v>397.95</v>
      </c>
      <c r="O15" s="14">
        <f t="shared" si="15"/>
        <v>928.55</v>
      </c>
      <c r="P15" s="12"/>
      <c r="Q15" s="12"/>
      <c r="R15" s="12"/>
      <c r="S15" s="12">
        <f t="shared" si="9"/>
        <v>2.716</v>
      </c>
      <c r="T15" s="14">
        <f t="shared" si="10"/>
        <v>101742.996</v>
      </c>
    </row>
    <row r="16" ht="30" customHeight="1" spans="1:20">
      <c r="A16" s="10">
        <v>12</v>
      </c>
      <c r="B16" s="55" t="s">
        <v>392</v>
      </c>
      <c r="C16" s="56">
        <v>0.738</v>
      </c>
      <c r="D16" s="14">
        <f t="shared" si="11"/>
        <v>8391.06</v>
      </c>
      <c r="E16" s="14">
        <f t="shared" si="12"/>
        <v>19579.14</v>
      </c>
      <c r="F16" s="14">
        <f t="shared" si="13"/>
        <v>766.044</v>
      </c>
      <c r="G16" s="12">
        <v>0</v>
      </c>
      <c r="H16" s="14">
        <f t="shared" si="3"/>
        <v>0</v>
      </c>
      <c r="I16" s="14">
        <f t="shared" si="4"/>
        <v>0</v>
      </c>
      <c r="J16" s="12">
        <v>0</v>
      </c>
      <c r="K16" s="14"/>
      <c r="L16" s="14"/>
      <c r="M16" s="12">
        <v>0.881</v>
      </c>
      <c r="N16" s="14">
        <f t="shared" si="14"/>
        <v>5008.485</v>
      </c>
      <c r="O16" s="14">
        <f t="shared" si="15"/>
        <v>11686.465</v>
      </c>
      <c r="P16" s="12"/>
      <c r="Q16" s="12"/>
      <c r="R16" s="12"/>
      <c r="S16" s="12">
        <f t="shared" si="9"/>
        <v>1.619</v>
      </c>
      <c r="T16" s="14">
        <f t="shared" si="10"/>
        <v>45431.194</v>
      </c>
    </row>
    <row r="17" ht="30" customHeight="1" spans="1:20">
      <c r="A17" s="10">
        <v>13</v>
      </c>
      <c r="B17" s="55" t="s">
        <v>372</v>
      </c>
      <c r="C17" s="56">
        <v>10.201</v>
      </c>
      <c r="D17" s="14">
        <f t="shared" si="11"/>
        <v>115985.37</v>
      </c>
      <c r="E17" s="14">
        <f t="shared" si="12"/>
        <v>270632.53</v>
      </c>
      <c r="F17" s="14">
        <f t="shared" si="13"/>
        <v>10588.638</v>
      </c>
      <c r="G17" s="12">
        <v>7.362</v>
      </c>
      <c r="H17" s="14">
        <f t="shared" si="3"/>
        <v>83705.94</v>
      </c>
      <c r="I17" s="14">
        <f t="shared" si="4"/>
        <v>195313.86</v>
      </c>
      <c r="J17" s="12">
        <v>0.222</v>
      </c>
      <c r="K17" s="14"/>
      <c r="L17" s="14"/>
      <c r="M17" s="12">
        <v>0.567</v>
      </c>
      <c r="N17" s="14">
        <f t="shared" si="14"/>
        <v>3223.395</v>
      </c>
      <c r="O17" s="14">
        <f t="shared" si="15"/>
        <v>7521.255</v>
      </c>
      <c r="P17" s="12"/>
      <c r="Q17" s="12"/>
      <c r="R17" s="12"/>
      <c r="S17" s="12">
        <f t="shared" si="9"/>
        <v>18.352</v>
      </c>
      <c r="T17" s="14">
        <f t="shared" si="10"/>
        <v>686970.988</v>
      </c>
    </row>
    <row r="18" ht="30" customHeight="1" spans="1:20">
      <c r="A18" s="58">
        <v>14</v>
      </c>
      <c r="B18" s="57" t="s">
        <v>393</v>
      </c>
      <c r="C18" s="56"/>
      <c r="D18" s="14"/>
      <c r="E18" s="14"/>
      <c r="F18" s="14"/>
      <c r="G18" s="12"/>
      <c r="H18" s="14"/>
      <c r="I18" s="14"/>
      <c r="J18" s="12"/>
      <c r="K18" s="14"/>
      <c r="L18" s="14"/>
      <c r="M18" s="12">
        <v>0.043</v>
      </c>
      <c r="N18" s="14">
        <f t="shared" si="14"/>
        <v>244.455</v>
      </c>
      <c r="O18" s="14">
        <f t="shared" si="15"/>
        <v>570.395</v>
      </c>
      <c r="P18" s="12"/>
      <c r="Q18" s="12"/>
      <c r="R18" s="12"/>
      <c r="S18" s="12">
        <f t="shared" si="9"/>
        <v>0.043</v>
      </c>
      <c r="T18" s="14">
        <f t="shared" si="10"/>
        <v>814.85</v>
      </c>
    </row>
    <row r="19" ht="33.95" customHeight="1" spans="1:20">
      <c r="A19" s="59"/>
      <c r="B19" s="57"/>
      <c r="C19" s="56"/>
      <c r="D19" s="14"/>
      <c r="E19" s="14"/>
      <c r="F19" s="14"/>
      <c r="G19" s="12"/>
      <c r="H19" s="14"/>
      <c r="I19" s="14"/>
      <c r="J19" s="12"/>
      <c r="K19" s="14"/>
      <c r="L19" s="14"/>
      <c r="M19" s="12">
        <v>0.043</v>
      </c>
      <c r="N19" s="14">
        <f t="shared" si="14"/>
        <v>244.455</v>
      </c>
      <c r="O19" s="14">
        <f t="shared" si="15"/>
        <v>570.395</v>
      </c>
      <c r="P19" s="12"/>
      <c r="Q19" s="12"/>
      <c r="R19" s="12"/>
      <c r="S19" s="12">
        <f t="shared" si="9"/>
        <v>0.043</v>
      </c>
      <c r="T19" s="14">
        <f t="shared" si="10"/>
        <v>814.85</v>
      </c>
    </row>
    <row r="20" ht="30.95" customHeight="1" spans="1:20">
      <c r="A20" s="59"/>
      <c r="B20" s="57"/>
      <c r="C20" s="56"/>
      <c r="D20" s="14"/>
      <c r="E20" s="14"/>
      <c r="F20" s="14"/>
      <c r="G20" s="12"/>
      <c r="H20" s="14"/>
      <c r="I20" s="14"/>
      <c r="J20" s="12"/>
      <c r="K20" s="14"/>
      <c r="L20" s="14"/>
      <c r="M20" s="12">
        <v>0.043</v>
      </c>
      <c r="N20" s="14">
        <f t="shared" si="14"/>
        <v>244.455</v>
      </c>
      <c r="O20" s="14">
        <f t="shared" si="15"/>
        <v>570.395</v>
      </c>
      <c r="P20" s="12"/>
      <c r="Q20" s="12"/>
      <c r="R20" s="12"/>
      <c r="S20" s="12">
        <f t="shared" si="9"/>
        <v>0.043</v>
      </c>
      <c r="T20" s="14">
        <f t="shared" si="10"/>
        <v>814.85</v>
      </c>
    </row>
    <row r="21" ht="30" customHeight="1" spans="1:20">
      <c r="A21" s="60"/>
      <c r="B21" s="57"/>
      <c r="C21" s="56"/>
      <c r="D21" s="14"/>
      <c r="E21" s="14"/>
      <c r="F21" s="14"/>
      <c r="G21" s="12"/>
      <c r="H21" s="14"/>
      <c r="I21" s="14"/>
      <c r="J21" s="12"/>
      <c r="K21" s="14"/>
      <c r="L21" s="14"/>
      <c r="M21" s="12">
        <v>0.043</v>
      </c>
      <c r="N21" s="14">
        <f t="shared" si="14"/>
        <v>244.455</v>
      </c>
      <c r="O21" s="14">
        <f t="shared" si="15"/>
        <v>570.395</v>
      </c>
      <c r="P21" s="12"/>
      <c r="Q21" s="12"/>
      <c r="R21" s="12"/>
      <c r="S21" s="12">
        <f t="shared" si="9"/>
        <v>0.043</v>
      </c>
      <c r="T21" s="14">
        <f t="shared" si="10"/>
        <v>814.85</v>
      </c>
    </row>
    <row r="22" ht="18" customHeight="1" spans="1:20">
      <c r="A22" s="10">
        <v>15</v>
      </c>
      <c r="B22" s="55" t="s">
        <v>394</v>
      </c>
      <c r="C22" s="56"/>
      <c r="D22" s="14"/>
      <c r="E22" s="14"/>
      <c r="F22" s="14"/>
      <c r="G22" s="12"/>
      <c r="H22" s="14"/>
      <c r="I22" s="14"/>
      <c r="J22" s="12"/>
      <c r="K22" s="14"/>
      <c r="L22" s="14"/>
      <c r="M22" s="12">
        <v>0.103</v>
      </c>
      <c r="N22" s="14">
        <f t="shared" si="14"/>
        <v>585.555</v>
      </c>
      <c r="O22" s="14">
        <f t="shared" si="15"/>
        <v>1366.295</v>
      </c>
      <c r="P22" s="12"/>
      <c r="Q22" s="12"/>
      <c r="R22" s="12"/>
      <c r="S22" s="12">
        <f t="shared" si="9"/>
        <v>0.103</v>
      </c>
      <c r="T22" s="14">
        <f t="shared" si="10"/>
        <v>1951.85</v>
      </c>
    </row>
    <row r="23" ht="30" customHeight="1" spans="1:20">
      <c r="A23" s="10">
        <v>16</v>
      </c>
      <c r="B23" s="55" t="s">
        <v>395</v>
      </c>
      <c r="C23" s="56">
        <v>3.161</v>
      </c>
      <c r="D23" s="14">
        <f>C23*37900*0.3</f>
        <v>35940.57</v>
      </c>
      <c r="E23" s="14">
        <f>C23*37900*0.7</f>
        <v>83861.33</v>
      </c>
      <c r="F23" s="14">
        <f>C23*1730*0.6</f>
        <v>3281.118</v>
      </c>
      <c r="G23" s="12">
        <v>0.307</v>
      </c>
      <c r="H23" s="14">
        <f>G23*37900*0.3</f>
        <v>3490.59</v>
      </c>
      <c r="I23" s="14">
        <f>G23*37900*0.7</f>
        <v>8144.71</v>
      </c>
      <c r="J23" s="12">
        <v>0.009</v>
      </c>
      <c r="K23" s="14">
        <f>J23*37900*0.3</f>
        <v>102.33</v>
      </c>
      <c r="L23" s="14">
        <f>J23*37900*0.7</f>
        <v>238.77</v>
      </c>
      <c r="M23" s="12">
        <v>1.078</v>
      </c>
      <c r="N23" s="14">
        <f t="shared" si="14"/>
        <v>6128.43</v>
      </c>
      <c r="O23" s="14">
        <f t="shared" si="15"/>
        <v>14299.67</v>
      </c>
      <c r="P23" s="12"/>
      <c r="Q23" s="12"/>
      <c r="R23" s="12"/>
      <c r="S23" s="12">
        <f t="shared" si="9"/>
        <v>4.555</v>
      </c>
      <c r="T23" s="14">
        <f t="shared" si="10"/>
        <v>155487.518</v>
      </c>
    </row>
    <row r="24" s="49" customFormat="1" ht="30" customHeight="1" spans="1:20">
      <c r="A24" s="61" t="s">
        <v>46</v>
      </c>
      <c r="B24" s="62"/>
      <c r="C24" s="63">
        <f t="shared" ref="C24:O24" si="16">SUM(C5:C23)</f>
        <v>34.781</v>
      </c>
      <c r="D24" s="64">
        <f t="shared" si="16"/>
        <v>395459.97</v>
      </c>
      <c r="E24" s="64">
        <f t="shared" si="16"/>
        <v>922739.93</v>
      </c>
      <c r="F24" s="64">
        <f t="shared" si="16"/>
        <v>36102.678</v>
      </c>
      <c r="G24" s="63">
        <f t="shared" si="16"/>
        <v>14.859</v>
      </c>
      <c r="H24" s="64">
        <f t="shared" si="16"/>
        <v>168946.83</v>
      </c>
      <c r="I24" s="64">
        <f t="shared" si="16"/>
        <v>394209.27</v>
      </c>
      <c r="J24" s="63">
        <f t="shared" si="16"/>
        <v>1.51</v>
      </c>
      <c r="K24" s="64">
        <f t="shared" si="16"/>
        <v>13939.62</v>
      </c>
      <c r="L24" s="64">
        <f t="shared" si="16"/>
        <v>32525.78</v>
      </c>
      <c r="M24" s="63">
        <f t="shared" si="16"/>
        <v>8.265</v>
      </c>
      <c r="N24" s="64">
        <f t="shared" si="16"/>
        <v>46986.525</v>
      </c>
      <c r="O24" s="64">
        <f t="shared" si="16"/>
        <v>109635.225</v>
      </c>
      <c r="P24" s="63"/>
      <c r="Q24" s="63"/>
      <c r="R24" s="63"/>
      <c r="S24" s="63">
        <f>SUM(S5:S23)</f>
        <v>59.415</v>
      </c>
      <c r="T24" s="64">
        <f>SUM(T5:T23)</f>
        <v>2120545.828</v>
      </c>
    </row>
  </sheetData>
  <mergeCells count="14">
    <mergeCell ref="A1:T1"/>
    <mergeCell ref="C2:L2"/>
    <mergeCell ref="C3:F3"/>
    <mergeCell ref="G3:I3"/>
    <mergeCell ref="J3:L3"/>
    <mergeCell ref="A24:B24"/>
    <mergeCell ref="A2:A4"/>
    <mergeCell ref="A18:A21"/>
    <mergeCell ref="B2:B4"/>
    <mergeCell ref="B18:B21"/>
    <mergeCell ref="S2:S4"/>
    <mergeCell ref="T2:T4"/>
    <mergeCell ref="M2:O3"/>
    <mergeCell ref="P2:R3"/>
  </mergeCells>
  <pageMargins left="0.7" right="0.7" top="0.75" bottom="0.75" header="0.3" footer="0.3"/>
  <pageSetup paperSize="9" scale="61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1" max="1" width="6.125" customWidth="1"/>
    <col min="3" max="3" width="9.25"/>
    <col min="4" max="5" width="14.125"/>
    <col min="6" max="9" width="12.875"/>
    <col min="10" max="10" width="9.25"/>
    <col min="11" max="12" width="14.125"/>
    <col min="14" max="15" width="12.875"/>
    <col min="17" max="18" width="12.875"/>
    <col min="19" max="19" width="12.625"/>
    <col min="20" max="20" width="15.375"/>
  </cols>
  <sheetData>
    <row r="1" ht="25.5" spans="1:20">
      <c r="A1" s="30" t="s">
        <v>396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ht="18.75" spans="1:20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  <c r="P2" s="21" t="s">
        <v>4</v>
      </c>
      <c r="Q2" s="22"/>
      <c r="R2" s="23"/>
      <c r="S2" s="24" t="s">
        <v>5</v>
      </c>
      <c r="T2" s="24" t="s">
        <v>6</v>
      </c>
    </row>
    <row r="3" ht="18.75" spans="1:20">
      <c r="A3" s="7"/>
      <c r="B3" s="8"/>
      <c r="C3" s="9" t="s">
        <v>7</v>
      </c>
      <c r="D3" s="4"/>
      <c r="E3" s="4"/>
      <c r="F3" s="4"/>
      <c r="G3" s="41" t="s">
        <v>397</v>
      </c>
      <c r="H3" s="42"/>
      <c r="I3" s="44"/>
      <c r="J3" s="4" t="s">
        <v>8</v>
      </c>
      <c r="K3" s="4"/>
      <c r="L3" s="4"/>
      <c r="M3" s="4" t="s">
        <v>9</v>
      </c>
      <c r="N3" s="4"/>
      <c r="O3" s="4"/>
      <c r="P3" s="25"/>
      <c r="Q3" s="26"/>
      <c r="R3" s="27"/>
      <c r="S3" s="28"/>
      <c r="T3" s="28"/>
    </row>
    <row r="4" ht="18.75" spans="1:20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9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4" t="s">
        <v>10</v>
      </c>
      <c r="Q4" s="4" t="s">
        <v>11</v>
      </c>
      <c r="R4" s="4" t="s">
        <v>12</v>
      </c>
      <c r="S4" s="29"/>
      <c r="T4" s="29"/>
    </row>
    <row r="5" ht="30" customHeight="1" spans="1:20">
      <c r="A5" s="10">
        <v>1</v>
      </c>
      <c r="B5" s="47" t="s">
        <v>264</v>
      </c>
      <c r="C5" s="48"/>
      <c r="D5" s="14"/>
      <c r="E5" s="14"/>
      <c r="F5" s="14"/>
      <c r="G5" s="12"/>
      <c r="H5" s="14"/>
      <c r="I5" s="14"/>
      <c r="J5" s="12"/>
      <c r="K5" s="14"/>
      <c r="L5" s="14"/>
      <c r="M5" s="12">
        <v>1.099</v>
      </c>
      <c r="N5" s="14">
        <f t="shared" ref="N5:N10" si="0">M5*37900*0.3</f>
        <v>12495.63</v>
      </c>
      <c r="O5" s="14">
        <f t="shared" ref="O5:O10" si="1">M5*37900*0.7</f>
        <v>29156.47</v>
      </c>
      <c r="P5" s="12"/>
      <c r="Q5" s="12"/>
      <c r="R5" s="12"/>
      <c r="S5" s="12">
        <f t="shared" ref="S5:S16" si="2">C5+G5+J5+M5+P5</f>
        <v>1.099</v>
      </c>
      <c r="T5" s="14">
        <f t="shared" ref="T5:T16" si="3">D5+E5+F5+H5+I5+K5+L5+N5+O5+Q5+R5</f>
        <v>41652.1</v>
      </c>
    </row>
    <row r="6" ht="30" customHeight="1" spans="1:20">
      <c r="A6" s="10">
        <v>2</v>
      </c>
      <c r="B6" s="35" t="s">
        <v>398</v>
      </c>
      <c r="C6" s="48">
        <v>1.384</v>
      </c>
      <c r="D6" s="14">
        <f t="shared" ref="D6:D15" si="4">C6*37900*0.3</f>
        <v>15736.08</v>
      </c>
      <c r="E6" s="14">
        <f t="shared" ref="E6:E15" si="5">C6*37900*0.7</f>
        <v>36717.52</v>
      </c>
      <c r="F6" s="14">
        <f t="shared" ref="F6:F15" si="6">C6*1730*0.6</f>
        <v>1436.592</v>
      </c>
      <c r="G6" s="12"/>
      <c r="H6" s="14"/>
      <c r="I6" s="14"/>
      <c r="J6" s="34">
        <v>0.021</v>
      </c>
      <c r="K6" s="14">
        <f t="shared" ref="K6:K8" si="7">J6*37900*0.3</f>
        <v>238.77</v>
      </c>
      <c r="L6" s="14">
        <f t="shared" ref="L6:L8" si="8">J6*37900*0.7</f>
        <v>557.13</v>
      </c>
      <c r="M6" s="12">
        <v>0.284</v>
      </c>
      <c r="N6" s="14">
        <f t="shared" si="0"/>
        <v>3229.08</v>
      </c>
      <c r="O6" s="14">
        <f t="shared" si="1"/>
        <v>7534.52</v>
      </c>
      <c r="P6" s="12">
        <v>0.097</v>
      </c>
      <c r="Q6" s="12">
        <f t="shared" ref="Q6:Q10" si="9">P6*37900*0.3*0.5</f>
        <v>551.445</v>
      </c>
      <c r="R6" s="12">
        <f t="shared" ref="R6:R10" si="10">P6*37900*0.7*0.5</f>
        <v>1286.705</v>
      </c>
      <c r="S6" s="12">
        <f t="shared" si="2"/>
        <v>1.786</v>
      </c>
      <c r="T6" s="14">
        <f t="shared" si="3"/>
        <v>67287.842</v>
      </c>
    </row>
    <row r="7" ht="30" customHeight="1" spans="1:20">
      <c r="A7" s="10">
        <v>3</v>
      </c>
      <c r="B7" s="35" t="s">
        <v>399</v>
      </c>
      <c r="C7" s="48">
        <v>1.095</v>
      </c>
      <c r="D7" s="14">
        <f t="shared" si="4"/>
        <v>12450.15</v>
      </c>
      <c r="E7" s="14">
        <f t="shared" si="5"/>
        <v>29050.35</v>
      </c>
      <c r="F7" s="14">
        <f t="shared" si="6"/>
        <v>1136.61</v>
      </c>
      <c r="G7" s="12"/>
      <c r="H7" s="14"/>
      <c r="I7" s="14"/>
      <c r="J7" s="34">
        <v>0.546</v>
      </c>
      <c r="K7" s="14">
        <f t="shared" si="7"/>
        <v>6208.02</v>
      </c>
      <c r="L7" s="14">
        <f t="shared" si="8"/>
        <v>14485.38</v>
      </c>
      <c r="M7" s="12">
        <v>0.264</v>
      </c>
      <c r="N7" s="14">
        <f t="shared" si="0"/>
        <v>3001.68</v>
      </c>
      <c r="O7" s="14">
        <f t="shared" si="1"/>
        <v>7003.92</v>
      </c>
      <c r="P7" s="12">
        <v>1.316</v>
      </c>
      <c r="Q7" s="14">
        <f t="shared" si="9"/>
        <v>7481.46</v>
      </c>
      <c r="R7" s="14">
        <f t="shared" si="10"/>
        <v>17456.74</v>
      </c>
      <c r="S7" s="12">
        <f t="shared" si="2"/>
        <v>3.221</v>
      </c>
      <c r="T7" s="14">
        <f t="shared" si="3"/>
        <v>98274.31</v>
      </c>
    </row>
    <row r="8" ht="30" customHeight="1" spans="1:20">
      <c r="A8" s="10">
        <v>4</v>
      </c>
      <c r="B8" s="35" t="s">
        <v>400</v>
      </c>
      <c r="C8" s="48">
        <v>3.21</v>
      </c>
      <c r="D8" s="14">
        <f t="shared" si="4"/>
        <v>36497.7</v>
      </c>
      <c r="E8" s="14">
        <f t="shared" si="5"/>
        <v>85161.3</v>
      </c>
      <c r="F8" s="14">
        <f t="shared" si="6"/>
        <v>3331.98</v>
      </c>
      <c r="G8" s="12"/>
      <c r="H8" s="14"/>
      <c r="I8" s="14"/>
      <c r="J8" s="33">
        <v>3.44</v>
      </c>
      <c r="K8" s="14">
        <f t="shared" si="7"/>
        <v>39112.8</v>
      </c>
      <c r="L8" s="14">
        <f t="shared" si="8"/>
        <v>91263.2</v>
      </c>
      <c r="M8" s="12">
        <v>0.171</v>
      </c>
      <c r="N8" s="14">
        <f t="shared" si="0"/>
        <v>1944.27</v>
      </c>
      <c r="O8" s="14">
        <f t="shared" si="1"/>
        <v>4536.63</v>
      </c>
      <c r="P8" s="12">
        <v>0.327</v>
      </c>
      <c r="Q8" s="14">
        <f t="shared" si="9"/>
        <v>1858.995</v>
      </c>
      <c r="R8" s="14">
        <f t="shared" si="10"/>
        <v>4337.655</v>
      </c>
      <c r="S8" s="12">
        <f t="shared" si="2"/>
        <v>7.148</v>
      </c>
      <c r="T8" s="14">
        <f t="shared" si="3"/>
        <v>268044.53</v>
      </c>
    </row>
    <row r="9" ht="30" customHeight="1" spans="1:20">
      <c r="A9" s="10">
        <v>5</v>
      </c>
      <c r="B9" s="35" t="s">
        <v>401</v>
      </c>
      <c r="C9" s="48">
        <v>0.771</v>
      </c>
      <c r="D9" s="14">
        <f t="shared" si="4"/>
        <v>8766.27</v>
      </c>
      <c r="E9" s="14">
        <f t="shared" si="5"/>
        <v>20454.63</v>
      </c>
      <c r="F9" s="14">
        <f t="shared" si="6"/>
        <v>800.298</v>
      </c>
      <c r="G9" s="12"/>
      <c r="H9" s="14"/>
      <c r="I9" s="14"/>
      <c r="J9" s="12"/>
      <c r="K9" s="14"/>
      <c r="L9" s="14"/>
      <c r="M9" s="12">
        <v>0.092</v>
      </c>
      <c r="N9" s="14">
        <f t="shared" si="0"/>
        <v>1046.04</v>
      </c>
      <c r="O9" s="14">
        <f t="shared" si="1"/>
        <v>2440.76</v>
      </c>
      <c r="P9" s="12">
        <v>1.235</v>
      </c>
      <c r="Q9" s="14">
        <f t="shared" si="9"/>
        <v>7020.975</v>
      </c>
      <c r="R9" s="14">
        <f t="shared" si="10"/>
        <v>16382.275</v>
      </c>
      <c r="S9" s="12">
        <f t="shared" si="2"/>
        <v>2.098</v>
      </c>
      <c r="T9" s="14">
        <f t="shared" si="3"/>
        <v>56911.248</v>
      </c>
    </row>
    <row r="10" ht="30" customHeight="1" spans="1:20">
      <c r="A10" s="10">
        <v>6</v>
      </c>
      <c r="B10" s="35" t="s">
        <v>402</v>
      </c>
      <c r="C10" s="48">
        <v>0.669</v>
      </c>
      <c r="D10" s="14">
        <f t="shared" si="4"/>
        <v>7606.53</v>
      </c>
      <c r="E10" s="14">
        <f t="shared" si="5"/>
        <v>17748.57</v>
      </c>
      <c r="F10" s="14">
        <f t="shared" si="6"/>
        <v>694.422</v>
      </c>
      <c r="G10" s="12"/>
      <c r="H10" s="14"/>
      <c r="I10" s="14"/>
      <c r="J10" s="12"/>
      <c r="K10" s="14"/>
      <c r="L10" s="14"/>
      <c r="M10" s="12">
        <v>0.188</v>
      </c>
      <c r="N10" s="14">
        <f t="shared" si="0"/>
        <v>2137.56</v>
      </c>
      <c r="O10" s="14">
        <f t="shared" si="1"/>
        <v>4987.64</v>
      </c>
      <c r="P10" s="12">
        <v>1.058</v>
      </c>
      <c r="Q10" s="14">
        <f t="shared" si="9"/>
        <v>6014.73</v>
      </c>
      <c r="R10" s="14">
        <f t="shared" si="10"/>
        <v>14034.37</v>
      </c>
      <c r="S10" s="12">
        <f t="shared" si="2"/>
        <v>1.915</v>
      </c>
      <c r="T10" s="14">
        <f t="shared" si="3"/>
        <v>53223.822</v>
      </c>
    </row>
    <row r="11" ht="30" customHeight="1" spans="1:20">
      <c r="A11" s="10">
        <v>7</v>
      </c>
      <c r="B11" s="35" t="s">
        <v>403</v>
      </c>
      <c r="C11" s="48">
        <v>0.152</v>
      </c>
      <c r="D11" s="14">
        <f t="shared" si="4"/>
        <v>1728.24</v>
      </c>
      <c r="E11" s="14">
        <f t="shared" si="5"/>
        <v>4032.56</v>
      </c>
      <c r="F11" s="14">
        <f t="shared" si="6"/>
        <v>157.776</v>
      </c>
      <c r="G11" s="12"/>
      <c r="H11" s="14"/>
      <c r="I11" s="14"/>
      <c r="J11" s="12"/>
      <c r="K11" s="14"/>
      <c r="L11" s="14"/>
      <c r="M11" s="12"/>
      <c r="N11" s="14"/>
      <c r="O11" s="14"/>
      <c r="P11" s="12"/>
      <c r="Q11" s="14"/>
      <c r="R11" s="14"/>
      <c r="S11" s="12">
        <f t="shared" si="2"/>
        <v>0.152</v>
      </c>
      <c r="T11" s="14">
        <f t="shared" si="3"/>
        <v>5918.576</v>
      </c>
    </row>
    <row r="12" ht="30" customHeight="1" spans="1:20">
      <c r="A12" s="10">
        <v>8</v>
      </c>
      <c r="B12" s="35" t="s">
        <v>404</v>
      </c>
      <c r="C12" s="48">
        <v>1.056</v>
      </c>
      <c r="D12" s="14">
        <f t="shared" si="4"/>
        <v>12006.72</v>
      </c>
      <c r="E12" s="14">
        <f t="shared" si="5"/>
        <v>28015.68</v>
      </c>
      <c r="F12" s="14">
        <f t="shared" si="6"/>
        <v>1096.128</v>
      </c>
      <c r="G12" s="12"/>
      <c r="H12" s="14"/>
      <c r="I12" s="14"/>
      <c r="J12" s="12">
        <v>0.085</v>
      </c>
      <c r="K12" s="14">
        <f t="shared" ref="K12:K16" si="11">J12*37900*0.3</f>
        <v>966.45</v>
      </c>
      <c r="L12" s="14">
        <f t="shared" ref="L12:L16" si="12">J12*37900*0.7</f>
        <v>2255.05</v>
      </c>
      <c r="M12" s="12"/>
      <c r="N12" s="14"/>
      <c r="O12" s="14"/>
      <c r="P12" s="12">
        <v>0.784</v>
      </c>
      <c r="Q12" s="14">
        <f>P12*37900*0.3*0.5</f>
        <v>4457.04</v>
      </c>
      <c r="R12" s="14">
        <f>P12*37900*0.7*0.5</f>
        <v>10399.76</v>
      </c>
      <c r="S12" s="12">
        <f t="shared" si="2"/>
        <v>1.925</v>
      </c>
      <c r="T12" s="14">
        <f t="shared" si="3"/>
        <v>59196.828</v>
      </c>
    </row>
    <row r="13" ht="30" customHeight="1" spans="1:20">
      <c r="A13" s="10">
        <v>9</v>
      </c>
      <c r="B13" s="35" t="s">
        <v>405</v>
      </c>
      <c r="C13" s="48">
        <v>7.4</v>
      </c>
      <c r="D13" s="14">
        <f t="shared" si="4"/>
        <v>84138</v>
      </c>
      <c r="E13" s="14">
        <f t="shared" si="5"/>
        <v>196322</v>
      </c>
      <c r="F13" s="14">
        <f t="shared" si="6"/>
        <v>7681.2</v>
      </c>
      <c r="G13" s="12"/>
      <c r="H13" s="14"/>
      <c r="I13" s="14"/>
      <c r="J13" s="34">
        <v>3.823</v>
      </c>
      <c r="K13" s="14">
        <f t="shared" si="11"/>
        <v>43467.51</v>
      </c>
      <c r="L13" s="14">
        <f t="shared" si="12"/>
        <v>101424.19</v>
      </c>
      <c r="M13" s="12"/>
      <c r="N13" s="14"/>
      <c r="O13" s="14"/>
      <c r="P13" s="12"/>
      <c r="Q13" s="14"/>
      <c r="R13" s="14"/>
      <c r="S13" s="12">
        <f t="shared" si="2"/>
        <v>11.223</v>
      </c>
      <c r="T13" s="14">
        <f t="shared" si="3"/>
        <v>433032.9</v>
      </c>
    </row>
    <row r="14" ht="30" customHeight="1" spans="1:20">
      <c r="A14" s="10">
        <v>10</v>
      </c>
      <c r="B14" s="35" t="s">
        <v>406</v>
      </c>
      <c r="C14" s="48">
        <v>4.471</v>
      </c>
      <c r="D14" s="14">
        <f t="shared" si="4"/>
        <v>50835.27</v>
      </c>
      <c r="E14" s="14">
        <f t="shared" si="5"/>
        <v>118615.63</v>
      </c>
      <c r="F14" s="14">
        <f t="shared" si="6"/>
        <v>4640.898</v>
      </c>
      <c r="G14" s="12"/>
      <c r="H14" s="14"/>
      <c r="I14" s="14"/>
      <c r="J14" s="12">
        <v>2.978</v>
      </c>
      <c r="K14" s="14">
        <f t="shared" si="11"/>
        <v>33859.86</v>
      </c>
      <c r="L14" s="14">
        <f t="shared" si="12"/>
        <v>79006.34</v>
      </c>
      <c r="M14" s="12"/>
      <c r="N14" s="14"/>
      <c r="O14" s="14"/>
      <c r="P14" s="12"/>
      <c r="Q14" s="14"/>
      <c r="R14" s="14"/>
      <c r="S14" s="12">
        <f t="shared" si="2"/>
        <v>7.449</v>
      </c>
      <c r="T14" s="14">
        <f t="shared" si="3"/>
        <v>286957.998</v>
      </c>
    </row>
    <row r="15" ht="30" customHeight="1" spans="1:20">
      <c r="A15" s="10">
        <v>11</v>
      </c>
      <c r="B15" s="35" t="s">
        <v>407</v>
      </c>
      <c r="C15" s="48">
        <v>1.576</v>
      </c>
      <c r="D15" s="14">
        <f t="shared" si="4"/>
        <v>17919.12</v>
      </c>
      <c r="E15" s="14">
        <f t="shared" si="5"/>
        <v>41811.28</v>
      </c>
      <c r="F15" s="14">
        <f t="shared" si="6"/>
        <v>1635.888</v>
      </c>
      <c r="G15" s="12">
        <v>1.531</v>
      </c>
      <c r="H15" s="14">
        <f>G15*37900*0.3</f>
        <v>17407.47</v>
      </c>
      <c r="I15" s="14">
        <f>G15*37900*0.7</f>
        <v>40617.43</v>
      </c>
      <c r="J15" s="12">
        <v>2.042</v>
      </c>
      <c r="K15" s="14">
        <f t="shared" si="11"/>
        <v>23217.54</v>
      </c>
      <c r="L15" s="14">
        <f t="shared" si="12"/>
        <v>54174.26</v>
      </c>
      <c r="M15" s="12"/>
      <c r="N15" s="14"/>
      <c r="O15" s="14"/>
      <c r="P15" s="12"/>
      <c r="Q15" s="14"/>
      <c r="R15" s="14"/>
      <c r="S15" s="12">
        <f t="shared" si="2"/>
        <v>5.149</v>
      </c>
      <c r="T15" s="14">
        <f t="shared" si="3"/>
        <v>196782.988</v>
      </c>
    </row>
    <row r="16" ht="30" customHeight="1" spans="1:20">
      <c r="A16" s="10">
        <v>12</v>
      </c>
      <c r="B16" s="32" t="s">
        <v>408</v>
      </c>
      <c r="C16" s="48"/>
      <c r="D16" s="14"/>
      <c r="E16" s="14"/>
      <c r="F16" s="14"/>
      <c r="G16" s="12"/>
      <c r="H16" s="14"/>
      <c r="I16" s="14"/>
      <c r="J16" s="12">
        <v>0.387</v>
      </c>
      <c r="K16" s="14">
        <f t="shared" si="11"/>
        <v>4400.19</v>
      </c>
      <c r="L16" s="14">
        <f t="shared" si="12"/>
        <v>10267.11</v>
      </c>
      <c r="M16" s="12"/>
      <c r="N16" s="14"/>
      <c r="O16" s="14"/>
      <c r="P16" s="12"/>
      <c r="Q16" s="14"/>
      <c r="R16" s="14"/>
      <c r="S16" s="12">
        <f t="shared" si="2"/>
        <v>0.387</v>
      </c>
      <c r="T16" s="14">
        <f t="shared" si="3"/>
        <v>14667.3</v>
      </c>
    </row>
    <row r="17" s="1" customFormat="1" ht="30" customHeight="1" spans="1:20">
      <c r="A17" s="16" t="s">
        <v>46</v>
      </c>
      <c r="B17" s="17"/>
      <c r="C17" s="18">
        <f t="shared" ref="C17:T17" si="13">SUM(C5:C16)</f>
        <v>21.784</v>
      </c>
      <c r="D17" s="19">
        <f t="shared" si="13"/>
        <v>247684.08</v>
      </c>
      <c r="E17" s="19">
        <f t="shared" si="13"/>
        <v>577929.52</v>
      </c>
      <c r="F17" s="19">
        <f t="shared" si="13"/>
        <v>22611.792</v>
      </c>
      <c r="G17" s="18">
        <f t="shared" si="13"/>
        <v>1.531</v>
      </c>
      <c r="H17" s="19">
        <f t="shared" si="13"/>
        <v>17407.47</v>
      </c>
      <c r="I17" s="19">
        <f t="shared" si="13"/>
        <v>40617.43</v>
      </c>
      <c r="J17" s="18">
        <f t="shared" si="13"/>
        <v>13.322</v>
      </c>
      <c r="K17" s="19">
        <f t="shared" si="13"/>
        <v>151471.14</v>
      </c>
      <c r="L17" s="19">
        <f t="shared" si="13"/>
        <v>353432.66</v>
      </c>
      <c r="M17" s="18">
        <f t="shared" si="13"/>
        <v>2.098</v>
      </c>
      <c r="N17" s="19">
        <f t="shared" si="13"/>
        <v>23854.26</v>
      </c>
      <c r="O17" s="19">
        <f t="shared" si="13"/>
        <v>55659.94</v>
      </c>
      <c r="P17" s="18">
        <f t="shared" si="13"/>
        <v>4.817</v>
      </c>
      <c r="Q17" s="19">
        <f t="shared" si="13"/>
        <v>27384.645</v>
      </c>
      <c r="R17" s="19">
        <f t="shared" si="13"/>
        <v>63897.505</v>
      </c>
      <c r="S17" s="18">
        <f t="shared" si="13"/>
        <v>43.552</v>
      </c>
      <c r="T17" s="19">
        <f t="shared" si="13"/>
        <v>1581950.442</v>
      </c>
    </row>
  </sheetData>
  <mergeCells count="12">
    <mergeCell ref="A1:T1"/>
    <mergeCell ref="C2:O2"/>
    <mergeCell ref="C3:F3"/>
    <mergeCell ref="G3:I3"/>
    <mergeCell ref="J3:L3"/>
    <mergeCell ref="M3:O3"/>
    <mergeCell ref="A17:B17"/>
    <mergeCell ref="A2:A4"/>
    <mergeCell ref="B2:B4"/>
    <mergeCell ref="S2:S4"/>
    <mergeCell ref="T2:T4"/>
    <mergeCell ref="P2:R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A1" sqref="A1:Q1"/>
    </sheetView>
  </sheetViews>
  <sheetFormatPr defaultColWidth="9" defaultRowHeight="13.5"/>
  <cols>
    <col min="1" max="1" width="6.375" customWidth="1"/>
    <col min="4" max="4" width="11.625"/>
    <col min="5" max="5" width="12.875"/>
    <col min="6" max="6" width="10.375"/>
    <col min="7" max="7" width="9.375"/>
    <col min="8" max="8" width="14.125"/>
    <col min="9" max="9" width="15.375"/>
    <col min="11" max="12" width="11.625"/>
    <col min="16" max="16" width="9.25"/>
    <col min="17" max="17" width="15.375"/>
  </cols>
  <sheetData>
    <row r="1" ht="31.5" spans="1:17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35" t="s">
        <v>48</v>
      </c>
      <c r="C5" s="12">
        <v>0.358</v>
      </c>
      <c r="D5" s="14">
        <f>C5*37900*0.3</f>
        <v>4070.46</v>
      </c>
      <c r="E5" s="14">
        <f>C5*37900*0.7</f>
        <v>9497.74</v>
      </c>
      <c r="F5" s="14">
        <f>C5*1730*0.6</f>
        <v>371.604</v>
      </c>
      <c r="G5" s="12">
        <v>3.212</v>
      </c>
      <c r="H5" s="14">
        <f t="shared" ref="H5:H9" si="0">G5*37900*0.3</f>
        <v>36520.44</v>
      </c>
      <c r="I5" s="14">
        <f t="shared" ref="I5:I9" si="1">G5*37900*0.7</f>
        <v>85214.36</v>
      </c>
      <c r="J5" s="12"/>
      <c r="K5" s="14"/>
      <c r="L5" s="14"/>
      <c r="M5" s="12"/>
      <c r="N5" s="12"/>
      <c r="O5" s="12"/>
      <c r="P5" s="12">
        <f t="shared" ref="P5:P12" si="2">J5+G5+C5</f>
        <v>3.57</v>
      </c>
      <c r="Q5" s="14">
        <f t="shared" ref="Q5:Q12" si="3">L5+K5+I5+H5+F5+E5+D5</f>
        <v>135674.604</v>
      </c>
    </row>
    <row r="6" ht="30" customHeight="1" spans="1:17">
      <c r="A6" s="10">
        <v>2</v>
      </c>
      <c r="B6" s="135" t="s">
        <v>49</v>
      </c>
      <c r="C6" s="12"/>
      <c r="D6" s="14"/>
      <c r="E6" s="14"/>
      <c r="F6" s="14"/>
      <c r="G6" s="12">
        <v>4.016</v>
      </c>
      <c r="H6" s="14">
        <f t="shared" si="0"/>
        <v>45661.92</v>
      </c>
      <c r="I6" s="14">
        <f t="shared" si="1"/>
        <v>106544.48</v>
      </c>
      <c r="J6" s="12"/>
      <c r="K6" s="14"/>
      <c r="L6" s="14"/>
      <c r="M6" s="12"/>
      <c r="N6" s="12"/>
      <c r="O6" s="12"/>
      <c r="P6" s="12">
        <f t="shared" si="2"/>
        <v>4.016</v>
      </c>
      <c r="Q6" s="14">
        <f t="shared" si="3"/>
        <v>152206.4</v>
      </c>
    </row>
    <row r="7" ht="30" customHeight="1" spans="1:17">
      <c r="A7" s="10">
        <v>3</v>
      </c>
      <c r="B7" s="135" t="s">
        <v>50</v>
      </c>
      <c r="C7" s="12"/>
      <c r="D7" s="14"/>
      <c r="E7" s="14"/>
      <c r="F7" s="14"/>
      <c r="G7" s="12">
        <v>11.057</v>
      </c>
      <c r="H7" s="14">
        <f t="shared" si="0"/>
        <v>125718.09</v>
      </c>
      <c r="I7" s="14">
        <f t="shared" si="1"/>
        <v>293342.21</v>
      </c>
      <c r="J7" s="12"/>
      <c r="K7" s="14"/>
      <c r="L7" s="14"/>
      <c r="M7" s="12"/>
      <c r="N7" s="12"/>
      <c r="O7" s="12"/>
      <c r="P7" s="12">
        <f t="shared" si="2"/>
        <v>11.057</v>
      </c>
      <c r="Q7" s="14">
        <f t="shared" si="3"/>
        <v>419060.3</v>
      </c>
    </row>
    <row r="8" ht="30" customHeight="1" spans="1:17">
      <c r="A8" s="10">
        <v>4</v>
      </c>
      <c r="B8" s="135" t="s">
        <v>51</v>
      </c>
      <c r="C8" s="12"/>
      <c r="D8" s="14"/>
      <c r="E8" s="14"/>
      <c r="F8" s="14"/>
      <c r="G8" s="12">
        <v>8.112</v>
      </c>
      <c r="H8" s="14">
        <f t="shared" si="0"/>
        <v>92233.44</v>
      </c>
      <c r="I8" s="14">
        <f t="shared" si="1"/>
        <v>215211.36</v>
      </c>
      <c r="J8" s="12"/>
      <c r="K8" s="14"/>
      <c r="L8" s="14"/>
      <c r="M8" s="12"/>
      <c r="N8" s="12"/>
      <c r="O8" s="12"/>
      <c r="P8" s="12">
        <f t="shared" si="2"/>
        <v>8.112</v>
      </c>
      <c r="Q8" s="14">
        <f t="shared" si="3"/>
        <v>307444.8</v>
      </c>
    </row>
    <row r="9" ht="30" customHeight="1" spans="1:17">
      <c r="A9" s="10">
        <v>5</v>
      </c>
      <c r="B9" s="135" t="s">
        <v>52</v>
      </c>
      <c r="C9" s="12">
        <v>0.337</v>
      </c>
      <c r="D9" s="14">
        <f>C9*37900*0.3</f>
        <v>3831.69</v>
      </c>
      <c r="E9" s="14">
        <f>C9*37900*0.7</f>
        <v>8940.61</v>
      </c>
      <c r="F9" s="14">
        <f>C9*1730*0.6</f>
        <v>349.806</v>
      </c>
      <c r="G9" s="12">
        <v>0.614</v>
      </c>
      <c r="H9" s="14">
        <f t="shared" si="0"/>
        <v>6981.18</v>
      </c>
      <c r="I9" s="14">
        <f t="shared" si="1"/>
        <v>16289.42</v>
      </c>
      <c r="J9" s="12"/>
      <c r="K9" s="14"/>
      <c r="L9" s="14"/>
      <c r="M9" s="12"/>
      <c r="N9" s="12"/>
      <c r="O9" s="12"/>
      <c r="P9" s="12">
        <f t="shared" si="2"/>
        <v>0.951</v>
      </c>
      <c r="Q9" s="14">
        <f t="shared" si="3"/>
        <v>36392.706</v>
      </c>
    </row>
    <row r="10" ht="30" customHeight="1" spans="1:17">
      <c r="A10" s="10">
        <v>6</v>
      </c>
      <c r="B10" s="135" t="s">
        <v>14</v>
      </c>
      <c r="C10" s="12"/>
      <c r="D10" s="14"/>
      <c r="E10" s="14"/>
      <c r="F10" s="14"/>
      <c r="G10" s="12"/>
      <c r="H10" s="14"/>
      <c r="I10" s="14"/>
      <c r="J10" s="12">
        <v>0.266</v>
      </c>
      <c r="K10" s="14">
        <f>J10*37900*0.3</f>
        <v>3024.42</v>
      </c>
      <c r="L10" s="14">
        <f>J10*37900*0.7</f>
        <v>7056.98</v>
      </c>
      <c r="M10" s="12"/>
      <c r="N10" s="12"/>
      <c r="O10" s="12"/>
      <c r="P10" s="12">
        <f t="shared" si="2"/>
        <v>0.266</v>
      </c>
      <c r="Q10" s="14">
        <f t="shared" si="3"/>
        <v>10081.4</v>
      </c>
    </row>
    <row r="11" ht="30" customHeight="1" spans="1:17">
      <c r="A11" s="10">
        <v>7</v>
      </c>
      <c r="B11" s="135" t="s">
        <v>53</v>
      </c>
      <c r="C11" s="12"/>
      <c r="D11" s="14"/>
      <c r="E11" s="14"/>
      <c r="F11" s="14"/>
      <c r="G11" s="126">
        <v>1.106</v>
      </c>
      <c r="H11" s="14">
        <f>G11*37900*0.3</f>
        <v>12575.22</v>
      </c>
      <c r="I11" s="14">
        <f>G11*37900*0.7</f>
        <v>29342.18</v>
      </c>
      <c r="J11" s="12"/>
      <c r="K11" s="14"/>
      <c r="L11" s="14"/>
      <c r="M11" s="12"/>
      <c r="N11" s="12"/>
      <c r="O11" s="12"/>
      <c r="P11" s="12">
        <f t="shared" si="2"/>
        <v>1.106</v>
      </c>
      <c r="Q11" s="14">
        <f t="shared" si="3"/>
        <v>41917.4</v>
      </c>
    </row>
    <row r="12" ht="30" customHeight="1" spans="1:17">
      <c r="A12" s="10">
        <v>8</v>
      </c>
      <c r="B12" s="135" t="s">
        <v>54</v>
      </c>
      <c r="C12" s="12"/>
      <c r="D12" s="14"/>
      <c r="E12" s="14"/>
      <c r="F12" s="14"/>
      <c r="G12" s="126">
        <v>12.65</v>
      </c>
      <c r="H12" s="14">
        <f>G12*37900*0.3</f>
        <v>143830.5</v>
      </c>
      <c r="I12" s="14">
        <f>G12*37900*0.7</f>
        <v>335604.5</v>
      </c>
      <c r="J12" s="12"/>
      <c r="K12" s="14"/>
      <c r="L12" s="14"/>
      <c r="M12" s="12"/>
      <c r="N12" s="12"/>
      <c r="O12" s="12"/>
      <c r="P12" s="12">
        <f t="shared" si="2"/>
        <v>12.65</v>
      </c>
      <c r="Q12" s="14">
        <f t="shared" si="3"/>
        <v>479435</v>
      </c>
    </row>
    <row r="13" ht="30" customHeight="1" spans="1:17">
      <c r="A13" s="16" t="s">
        <v>46</v>
      </c>
      <c r="B13" s="17"/>
      <c r="C13" s="18">
        <f t="shared" ref="C13:F13" si="4">SUM(C5:C10)</f>
        <v>0.695</v>
      </c>
      <c r="D13" s="19">
        <f t="shared" si="4"/>
        <v>7902.15</v>
      </c>
      <c r="E13" s="19">
        <f t="shared" si="4"/>
        <v>18438.35</v>
      </c>
      <c r="F13" s="19">
        <f t="shared" si="4"/>
        <v>721.41</v>
      </c>
      <c r="G13" s="18">
        <f t="shared" ref="G13:I13" si="5">SUM(G5:G12)</f>
        <v>40.767</v>
      </c>
      <c r="H13" s="19">
        <f t="shared" si="5"/>
        <v>463520.79</v>
      </c>
      <c r="I13" s="19">
        <f t="shared" si="5"/>
        <v>1081548.51</v>
      </c>
      <c r="J13" s="18">
        <f t="shared" ref="J13:L13" si="6">SUM(J5:J10)</f>
        <v>0.266</v>
      </c>
      <c r="K13" s="19">
        <f t="shared" si="6"/>
        <v>3024.42</v>
      </c>
      <c r="L13" s="19">
        <f t="shared" si="6"/>
        <v>7056.98</v>
      </c>
      <c r="M13" s="18"/>
      <c r="N13" s="18"/>
      <c r="O13" s="18"/>
      <c r="P13" s="18">
        <f>SUM(P5:P12)</f>
        <v>41.728</v>
      </c>
      <c r="Q13" s="19">
        <f>SUM(Q5:Q12)</f>
        <v>1582212.61</v>
      </c>
    </row>
  </sheetData>
  <mergeCells count="11">
    <mergeCell ref="A1:Q1"/>
    <mergeCell ref="C2:L2"/>
    <mergeCell ref="C3:F3"/>
    <mergeCell ref="G3:I3"/>
    <mergeCell ref="J3:L3"/>
    <mergeCell ref="A13:B13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pane ySplit="4" topLeftCell="A5" activePane="bottomLeft" state="frozen"/>
      <selection/>
      <selection pane="bottomLeft" activeCell="H4" sqref="H4"/>
    </sheetView>
  </sheetViews>
  <sheetFormatPr defaultColWidth="9" defaultRowHeight="13.5"/>
  <cols>
    <col min="1" max="1" width="7.125" customWidth="1"/>
    <col min="4" max="5" width="12.875"/>
    <col min="6" max="6" width="11.625"/>
    <col min="7" max="7" width="9.25"/>
    <col min="8" max="8" width="14.125"/>
    <col min="9" max="9" width="15.375"/>
    <col min="11" max="12" width="12.875"/>
    <col min="16" max="16" width="9.25"/>
    <col min="17" max="17" width="15.375"/>
  </cols>
  <sheetData>
    <row r="1" ht="25.5" spans="1:17">
      <c r="A1" s="30" t="s">
        <v>409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2" t="s">
        <v>410</v>
      </c>
      <c r="C5" s="12"/>
      <c r="D5" s="12"/>
      <c r="E5" s="12"/>
      <c r="F5" s="12"/>
      <c r="G5" s="34">
        <v>5.53</v>
      </c>
      <c r="H5" s="12">
        <f t="shared" ref="H5:H9" si="0">G5*37900*0.3</f>
        <v>62876.1</v>
      </c>
      <c r="I5" s="12">
        <f t="shared" ref="I5:I9" si="1">G5*37900*0.7</f>
        <v>146710.9</v>
      </c>
      <c r="J5" s="34"/>
      <c r="K5" s="12"/>
      <c r="L5" s="12"/>
      <c r="M5" s="12"/>
      <c r="N5" s="12"/>
      <c r="O5" s="12"/>
      <c r="P5" s="12">
        <f t="shared" ref="P5:P16" si="2">J5+G5+C5</f>
        <v>5.53</v>
      </c>
      <c r="Q5" s="14">
        <f t="shared" ref="Q5:Q16" si="3">L5+K5+I5+H5+F5+E5+D5</f>
        <v>209587</v>
      </c>
    </row>
    <row r="6" ht="30" customHeight="1" spans="1:17">
      <c r="A6" s="10">
        <v>2</v>
      </c>
      <c r="B6" s="35" t="s">
        <v>411</v>
      </c>
      <c r="C6" s="12"/>
      <c r="D6" s="14"/>
      <c r="E6" s="14"/>
      <c r="F6" s="14"/>
      <c r="G6" s="34">
        <v>1.201</v>
      </c>
      <c r="H6" s="14">
        <f t="shared" si="0"/>
        <v>13655.37</v>
      </c>
      <c r="I6" s="14">
        <f t="shared" si="1"/>
        <v>31862.53</v>
      </c>
      <c r="J6" s="34"/>
      <c r="K6" s="14"/>
      <c r="L6" s="14"/>
      <c r="M6" s="12"/>
      <c r="N6" s="12"/>
      <c r="O6" s="12"/>
      <c r="P6" s="12">
        <f t="shared" si="2"/>
        <v>1.201</v>
      </c>
      <c r="Q6" s="14">
        <f t="shared" si="3"/>
        <v>45517.9</v>
      </c>
    </row>
    <row r="7" ht="30" customHeight="1" spans="1:17">
      <c r="A7" s="10">
        <v>3</v>
      </c>
      <c r="B7" s="35" t="s">
        <v>412</v>
      </c>
      <c r="C7" s="12"/>
      <c r="D7" s="14"/>
      <c r="E7" s="14"/>
      <c r="F7" s="14"/>
      <c r="G7" s="34">
        <v>5.749</v>
      </c>
      <c r="H7" s="14">
        <f t="shared" si="0"/>
        <v>65366.13</v>
      </c>
      <c r="I7" s="14">
        <f t="shared" si="1"/>
        <v>152520.97</v>
      </c>
      <c r="J7" s="34"/>
      <c r="K7" s="14"/>
      <c r="L7" s="14"/>
      <c r="M7" s="12"/>
      <c r="N7" s="12"/>
      <c r="O7" s="12"/>
      <c r="P7" s="12">
        <f t="shared" si="2"/>
        <v>5.749</v>
      </c>
      <c r="Q7" s="14">
        <f t="shared" si="3"/>
        <v>217887.1</v>
      </c>
    </row>
    <row r="8" ht="30" customHeight="1" spans="1:17">
      <c r="A8" s="10">
        <v>4</v>
      </c>
      <c r="B8" s="32" t="s">
        <v>413</v>
      </c>
      <c r="C8" s="12"/>
      <c r="D8" s="14"/>
      <c r="E8" s="14"/>
      <c r="F8" s="14"/>
      <c r="G8" s="34">
        <v>2.773</v>
      </c>
      <c r="H8" s="14">
        <f t="shared" si="0"/>
        <v>31529.01</v>
      </c>
      <c r="I8" s="14">
        <f t="shared" si="1"/>
        <v>73567.69</v>
      </c>
      <c r="J8" s="33"/>
      <c r="K8" s="14"/>
      <c r="L8" s="14"/>
      <c r="M8" s="12"/>
      <c r="N8" s="12"/>
      <c r="O8" s="12"/>
      <c r="P8" s="12">
        <f t="shared" si="2"/>
        <v>2.773</v>
      </c>
      <c r="Q8" s="14">
        <f t="shared" si="3"/>
        <v>105096.7</v>
      </c>
    </row>
    <row r="9" ht="30" customHeight="1" spans="1:17">
      <c r="A9" s="10">
        <v>5</v>
      </c>
      <c r="B9" s="35" t="s">
        <v>414</v>
      </c>
      <c r="C9" s="12">
        <v>0.387260658</v>
      </c>
      <c r="D9" s="14">
        <f t="shared" ref="D9:D11" si="4">C9*37900*0.3</f>
        <v>4403.15368146</v>
      </c>
      <c r="E9" s="14">
        <f t="shared" ref="E9:E11" si="5">C9*37900*0.7</f>
        <v>10274.02525674</v>
      </c>
      <c r="F9" s="14">
        <f t="shared" ref="F9:F11" si="6">C9*1730*0.6</f>
        <v>401.976563004</v>
      </c>
      <c r="G9" s="34">
        <v>13.348</v>
      </c>
      <c r="H9" s="14">
        <f t="shared" si="0"/>
        <v>151766.76</v>
      </c>
      <c r="I9" s="14">
        <f t="shared" si="1"/>
        <v>354122.44</v>
      </c>
      <c r="J9" s="33">
        <v>0.059</v>
      </c>
      <c r="K9" s="14">
        <f>J9*37900*0.3</f>
        <v>670.83</v>
      </c>
      <c r="L9" s="14">
        <f>J9*37900*0.7</f>
        <v>1565.27</v>
      </c>
      <c r="M9" s="12"/>
      <c r="N9" s="12"/>
      <c r="O9" s="12"/>
      <c r="P9" s="12">
        <f t="shared" si="2"/>
        <v>13.794260658</v>
      </c>
      <c r="Q9" s="14">
        <f t="shared" si="3"/>
        <v>523204.455501204</v>
      </c>
    </row>
    <row r="10" ht="30" customHeight="1" spans="1:17">
      <c r="A10" s="10">
        <v>6</v>
      </c>
      <c r="B10" s="32" t="s">
        <v>415</v>
      </c>
      <c r="C10" s="12">
        <v>0.231014214</v>
      </c>
      <c r="D10" s="14">
        <f t="shared" si="4"/>
        <v>2626.63161318</v>
      </c>
      <c r="E10" s="14">
        <f t="shared" si="5"/>
        <v>6128.80709742</v>
      </c>
      <c r="F10" s="14">
        <f t="shared" si="6"/>
        <v>239.792754132</v>
      </c>
      <c r="G10" s="34"/>
      <c r="H10" s="14"/>
      <c r="I10" s="14"/>
      <c r="J10" s="34"/>
      <c r="K10" s="14"/>
      <c r="L10" s="14"/>
      <c r="M10" s="12"/>
      <c r="N10" s="12"/>
      <c r="O10" s="12"/>
      <c r="P10" s="12">
        <f t="shared" si="2"/>
        <v>0.231014214</v>
      </c>
      <c r="Q10" s="14">
        <f t="shared" si="3"/>
        <v>8995.231464732</v>
      </c>
    </row>
    <row r="11" ht="30" customHeight="1" spans="1:17">
      <c r="A11" s="10">
        <v>7</v>
      </c>
      <c r="B11" s="35" t="s">
        <v>416</v>
      </c>
      <c r="C11" s="12">
        <v>0.96797667</v>
      </c>
      <c r="D11" s="14">
        <f t="shared" si="4"/>
        <v>11005.8947379</v>
      </c>
      <c r="E11" s="14">
        <f t="shared" si="5"/>
        <v>25680.4210551</v>
      </c>
      <c r="F11" s="14">
        <f t="shared" si="6"/>
        <v>1004.75978346</v>
      </c>
      <c r="G11" s="34">
        <v>0.843</v>
      </c>
      <c r="H11" s="14">
        <f t="shared" ref="H11:H16" si="7">G11*37900*0.3</f>
        <v>9584.91</v>
      </c>
      <c r="I11" s="14">
        <f t="shared" ref="I11:I16" si="8">G11*37900*0.7</f>
        <v>22364.79</v>
      </c>
      <c r="J11" s="33">
        <v>0.22</v>
      </c>
      <c r="K11" s="14"/>
      <c r="L11" s="14"/>
      <c r="M11" s="12"/>
      <c r="N11" s="12"/>
      <c r="O11" s="12"/>
      <c r="P11" s="12">
        <f t="shared" si="2"/>
        <v>2.03097667</v>
      </c>
      <c r="Q11" s="14">
        <f t="shared" si="3"/>
        <v>69640.77557646</v>
      </c>
    </row>
    <row r="12" ht="30" customHeight="1" spans="1:17">
      <c r="A12" s="10">
        <v>8</v>
      </c>
      <c r="B12" s="32" t="s">
        <v>417</v>
      </c>
      <c r="C12" s="12"/>
      <c r="D12" s="14"/>
      <c r="E12" s="14"/>
      <c r="F12" s="14"/>
      <c r="G12" s="34">
        <v>3.657</v>
      </c>
      <c r="H12" s="14">
        <f t="shared" si="7"/>
        <v>41580.09</v>
      </c>
      <c r="I12" s="14">
        <f t="shared" si="8"/>
        <v>97020.21</v>
      </c>
      <c r="J12" s="33"/>
      <c r="K12" s="14"/>
      <c r="L12" s="14"/>
      <c r="M12" s="12"/>
      <c r="N12" s="12"/>
      <c r="O12" s="12"/>
      <c r="P12" s="12">
        <f t="shared" si="2"/>
        <v>3.657</v>
      </c>
      <c r="Q12" s="14">
        <f t="shared" si="3"/>
        <v>138600.3</v>
      </c>
    </row>
    <row r="13" ht="30" customHeight="1" spans="1:17">
      <c r="A13" s="10">
        <v>9</v>
      </c>
      <c r="B13" s="32" t="s">
        <v>418</v>
      </c>
      <c r="C13" s="12"/>
      <c r="D13" s="14"/>
      <c r="E13" s="14"/>
      <c r="F13" s="14"/>
      <c r="G13" s="34">
        <v>2.656</v>
      </c>
      <c r="H13" s="14">
        <f t="shared" si="7"/>
        <v>30198.72</v>
      </c>
      <c r="I13" s="14">
        <f t="shared" si="8"/>
        <v>70463.68</v>
      </c>
      <c r="J13" s="33">
        <v>0.194</v>
      </c>
      <c r="K13" s="14"/>
      <c r="L13" s="14"/>
      <c r="M13" s="12"/>
      <c r="N13" s="12"/>
      <c r="O13" s="12"/>
      <c r="P13" s="12">
        <f t="shared" si="2"/>
        <v>2.85</v>
      </c>
      <c r="Q13" s="14">
        <f t="shared" si="3"/>
        <v>100662.4</v>
      </c>
    </row>
    <row r="14" ht="30" customHeight="1" spans="1:17">
      <c r="A14" s="10">
        <v>10</v>
      </c>
      <c r="B14" s="35" t="s">
        <v>419</v>
      </c>
      <c r="C14" s="12"/>
      <c r="D14" s="14"/>
      <c r="E14" s="14"/>
      <c r="F14" s="14"/>
      <c r="G14" s="34">
        <v>13.477</v>
      </c>
      <c r="H14" s="14">
        <f t="shared" si="7"/>
        <v>153233.49</v>
      </c>
      <c r="I14" s="14">
        <f t="shared" si="8"/>
        <v>357544.81</v>
      </c>
      <c r="J14" s="33">
        <v>0.871</v>
      </c>
      <c r="K14" s="14"/>
      <c r="L14" s="14"/>
      <c r="M14" s="12"/>
      <c r="N14" s="12"/>
      <c r="O14" s="12"/>
      <c r="P14" s="12">
        <f t="shared" si="2"/>
        <v>14.348</v>
      </c>
      <c r="Q14" s="14">
        <f t="shared" si="3"/>
        <v>510778.3</v>
      </c>
    </row>
    <row r="15" ht="30" customHeight="1" spans="1:17">
      <c r="A15" s="10">
        <v>11</v>
      </c>
      <c r="B15" s="35" t="s">
        <v>420</v>
      </c>
      <c r="C15" s="12">
        <v>0.425435597522139</v>
      </c>
      <c r="D15" s="14">
        <f>C15*37900*0.3</f>
        <v>4837.20274382672</v>
      </c>
      <c r="E15" s="14">
        <f>C15*37900*0.7</f>
        <v>11286.8064022623</v>
      </c>
      <c r="F15" s="14">
        <f>C15*1730*0.6</f>
        <v>441.60215022798</v>
      </c>
      <c r="G15" s="34">
        <v>1.748</v>
      </c>
      <c r="H15" s="14">
        <f t="shared" si="7"/>
        <v>19874.76</v>
      </c>
      <c r="I15" s="14">
        <f t="shared" si="8"/>
        <v>46374.44</v>
      </c>
      <c r="J15" s="33"/>
      <c r="K15" s="14"/>
      <c r="L15" s="14"/>
      <c r="M15" s="12"/>
      <c r="N15" s="12"/>
      <c r="O15" s="12"/>
      <c r="P15" s="12">
        <f t="shared" si="2"/>
        <v>2.17343559752214</v>
      </c>
      <c r="Q15" s="14">
        <f t="shared" si="3"/>
        <v>82814.811296317</v>
      </c>
    </row>
    <row r="16" ht="30" customHeight="1" spans="1:17">
      <c r="A16" s="10">
        <v>12</v>
      </c>
      <c r="B16" s="35" t="s">
        <v>421</v>
      </c>
      <c r="C16" s="12"/>
      <c r="D16" s="14"/>
      <c r="E16" s="14"/>
      <c r="F16" s="14"/>
      <c r="G16" s="34">
        <v>2.577</v>
      </c>
      <c r="H16" s="14">
        <f t="shared" si="7"/>
        <v>29300.49</v>
      </c>
      <c r="I16" s="14">
        <f t="shared" si="8"/>
        <v>68367.81</v>
      </c>
      <c r="J16" s="33">
        <v>0.112</v>
      </c>
      <c r="K16" s="14">
        <f>J16*37900*0.3</f>
        <v>1273.44</v>
      </c>
      <c r="L16" s="14">
        <f>J16*37900*0.7</f>
        <v>2971.36</v>
      </c>
      <c r="M16" s="12"/>
      <c r="N16" s="12"/>
      <c r="O16" s="12"/>
      <c r="P16" s="12">
        <f t="shared" si="2"/>
        <v>2.689</v>
      </c>
      <c r="Q16" s="14">
        <f t="shared" si="3"/>
        <v>101913.1</v>
      </c>
    </row>
    <row r="17" s="1" customFormat="1" ht="30" customHeight="1" spans="1:17">
      <c r="A17" s="16" t="s">
        <v>46</v>
      </c>
      <c r="B17" s="17"/>
      <c r="C17" s="18">
        <v>2.011</v>
      </c>
      <c r="D17" s="19">
        <f t="shared" ref="D17:L17" si="9">SUM(D5:D16)</f>
        <v>22872.8827763667</v>
      </c>
      <c r="E17" s="19">
        <f t="shared" si="9"/>
        <v>53370.0598115223</v>
      </c>
      <c r="F17" s="19">
        <f t="shared" si="9"/>
        <v>2088.13125082398</v>
      </c>
      <c r="G17" s="18">
        <f t="shared" si="9"/>
        <v>53.559</v>
      </c>
      <c r="H17" s="19">
        <f t="shared" si="9"/>
        <v>608965.83</v>
      </c>
      <c r="I17" s="19">
        <f t="shared" si="9"/>
        <v>1420920.27</v>
      </c>
      <c r="J17" s="46">
        <f t="shared" si="9"/>
        <v>1.456</v>
      </c>
      <c r="K17" s="19">
        <f t="shared" si="9"/>
        <v>1944.27</v>
      </c>
      <c r="L17" s="19">
        <f t="shared" si="9"/>
        <v>4536.63</v>
      </c>
      <c r="M17" s="18"/>
      <c r="N17" s="18"/>
      <c r="O17" s="18"/>
      <c r="P17" s="18">
        <f>C17+G17+J17+M17</f>
        <v>57.026</v>
      </c>
      <c r="Q17" s="19">
        <f>SUM(Q5:Q16)</f>
        <v>2114698.07383871</v>
      </c>
    </row>
    <row r="18" spans="4:6">
      <c r="D18" s="39"/>
      <c r="E18" s="39"/>
      <c r="F18" s="39"/>
    </row>
  </sheetData>
  <mergeCells count="11">
    <mergeCell ref="A1:Q1"/>
    <mergeCell ref="C2:L2"/>
    <mergeCell ref="C3:F3"/>
    <mergeCell ref="G3:I3"/>
    <mergeCell ref="J3:L3"/>
    <mergeCell ref="A17:B17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1" max="1" width="6.25" customWidth="1"/>
    <col min="3" max="3" width="10.375"/>
    <col min="4" max="5" width="15.375"/>
    <col min="6" max="9" width="14.125"/>
    <col min="10" max="10" width="10.375"/>
    <col min="11" max="12" width="15.375"/>
    <col min="13" max="13" width="9.25"/>
    <col min="14" max="15" width="14.125"/>
    <col min="16" max="16" width="9.25"/>
    <col min="17" max="17" width="12.875"/>
    <col min="18" max="18" width="14.125"/>
    <col min="19" max="19" width="10.375"/>
    <col min="20" max="20" width="16.625"/>
  </cols>
  <sheetData>
    <row r="1" ht="25.5" spans="1:20">
      <c r="A1" s="30" t="s">
        <v>422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ht="18.75" spans="1:20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0"/>
      <c r="P2" s="21" t="s">
        <v>4</v>
      </c>
      <c r="Q2" s="22"/>
      <c r="R2" s="23"/>
      <c r="S2" s="24" t="s">
        <v>5</v>
      </c>
      <c r="T2" s="24" t="s">
        <v>6</v>
      </c>
    </row>
    <row r="3" ht="18.75" spans="1:20">
      <c r="A3" s="7"/>
      <c r="B3" s="8"/>
      <c r="C3" s="9" t="s">
        <v>7</v>
      </c>
      <c r="D3" s="4"/>
      <c r="E3" s="4"/>
      <c r="F3" s="4"/>
      <c r="G3" s="41" t="s">
        <v>397</v>
      </c>
      <c r="H3" s="42"/>
      <c r="I3" s="44"/>
      <c r="J3" s="4" t="s">
        <v>8</v>
      </c>
      <c r="K3" s="4"/>
      <c r="L3" s="4"/>
      <c r="M3" s="4" t="s">
        <v>9</v>
      </c>
      <c r="N3" s="4"/>
      <c r="O3" s="4"/>
      <c r="P3" s="25"/>
      <c r="Q3" s="26"/>
      <c r="R3" s="27"/>
      <c r="S3" s="28"/>
      <c r="T3" s="28"/>
    </row>
    <row r="4" ht="18.75" spans="1:20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4" t="s">
        <v>10</v>
      </c>
      <c r="Q4" s="4" t="s">
        <v>11</v>
      </c>
      <c r="R4" s="4" t="s">
        <v>12</v>
      </c>
      <c r="S4" s="29"/>
      <c r="T4" s="29"/>
    </row>
    <row r="5" ht="30" customHeight="1" spans="1:20">
      <c r="A5" s="10">
        <v>1</v>
      </c>
      <c r="B5" s="32" t="s">
        <v>347</v>
      </c>
      <c r="C5" s="33"/>
      <c r="D5" s="14"/>
      <c r="E5" s="14"/>
      <c r="F5" s="14"/>
      <c r="G5" s="33"/>
      <c r="H5" s="14"/>
      <c r="I5" s="14"/>
      <c r="J5" s="34"/>
      <c r="K5" s="14"/>
      <c r="L5" s="14"/>
      <c r="M5" s="33">
        <v>0.018</v>
      </c>
      <c r="N5" s="14">
        <f t="shared" ref="N5:N13" si="0">M5*37900*0.3</f>
        <v>204.66</v>
      </c>
      <c r="O5" s="14">
        <f t="shared" ref="O5:O13" si="1">M5*37900*0.7</f>
        <v>477.54</v>
      </c>
      <c r="P5" s="34">
        <v>0.263</v>
      </c>
      <c r="Q5" s="14">
        <f>P5*18950*0.3</f>
        <v>1495.155</v>
      </c>
      <c r="R5" s="14">
        <f>P5*18950*0.7</f>
        <v>3488.695</v>
      </c>
      <c r="S5" s="12">
        <f t="shared" ref="S5:S45" si="2">P5+M5+J5+G5+C5</f>
        <v>0.281</v>
      </c>
      <c r="T5" s="14">
        <f t="shared" ref="T5:T45" si="3">D5+E5+F5+H5+I5+K5+L5+N5+O5+Q5+R5</f>
        <v>5666.05</v>
      </c>
    </row>
    <row r="6" ht="30" customHeight="1" spans="1:20">
      <c r="A6" s="10">
        <v>2</v>
      </c>
      <c r="B6" s="32" t="s">
        <v>423</v>
      </c>
      <c r="C6" s="34">
        <v>1.401</v>
      </c>
      <c r="D6" s="14">
        <f t="shared" ref="D6:D35" si="4">C6*37900*0.3</f>
        <v>15929.37</v>
      </c>
      <c r="E6" s="14">
        <f t="shared" ref="E6:E35" si="5">C6*37900*0.7</f>
        <v>37168.53</v>
      </c>
      <c r="F6" s="14">
        <f t="shared" ref="F6:F35" si="6">C6*1730*0.6</f>
        <v>1454.238</v>
      </c>
      <c r="G6" s="33"/>
      <c r="H6" s="14"/>
      <c r="I6" s="14"/>
      <c r="J6" s="34">
        <v>2.46</v>
      </c>
      <c r="K6" s="14">
        <f t="shared" ref="K6:K8" si="7">J6*37900*0.3</f>
        <v>27970.2</v>
      </c>
      <c r="L6" s="14">
        <f t="shared" ref="L6:L8" si="8">J6*37900*0.7</f>
        <v>65263.8</v>
      </c>
      <c r="M6" s="43"/>
      <c r="N6" s="14"/>
      <c r="O6" s="14"/>
      <c r="P6" s="34"/>
      <c r="Q6" s="14"/>
      <c r="R6" s="14"/>
      <c r="S6" s="12">
        <f t="shared" si="2"/>
        <v>3.861</v>
      </c>
      <c r="T6" s="14">
        <f t="shared" si="3"/>
        <v>147786.138</v>
      </c>
    </row>
    <row r="7" ht="30" customHeight="1" spans="1:20">
      <c r="A7" s="10">
        <v>3</v>
      </c>
      <c r="B7" s="35" t="s">
        <v>424</v>
      </c>
      <c r="C7" s="33">
        <v>2.414</v>
      </c>
      <c r="D7" s="14">
        <f t="shared" si="4"/>
        <v>27447.18</v>
      </c>
      <c r="E7" s="14">
        <f t="shared" si="5"/>
        <v>64043.42</v>
      </c>
      <c r="F7" s="14">
        <f t="shared" si="6"/>
        <v>2505.732</v>
      </c>
      <c r="G7" s="33"/>
      <c r="H7" s="14"/>
      <c r="I7" s="14"/>
      <c r="J7" s="34">
        <v>4.907</v>
      </c>
      <c r="K7" s="14">
        <f t="shared" si="7"/>
        <v>55792.59</v>
      </c>
      <c r="L7" s="14">
        <f t="shared" si="8"/>
        <v>130182.71</v>
      </c>
      <c r="M7" s="43"/>
      <c r="N7" s="14"/>
      <c r="O7" s="14"/>
      <c r="P7" s="34"/>
      <c r="Q7" s="14"/>
      <c r="R7" s="14"/>
      <c r="S7" s="12">
        <f t="shared" si="2"/>
        <v>7.321</v>
      </c>
      <c r="T7" s="14">
        <f t="shared" si="3"/>
        <v>279971.632</v>
      </c>
    </row>
    <row r="8" ht="30" customHeight="1" spans="1:20">
      <c r="A8" s="10">
        <v>4</v>
      </c>
      <c r="B8" s="32" t="s">
        <v>425</v>
      </c>
      <c r="C8" s="33">
        <v>2.165</v>
      </c>
      <c r="D8" s="14">
        <f t="shared" si="4"/>
        <v>24616.05</v>
      </c>
      <c r="E8" s="14">
        <f t="shared" si="5"/>
        <v>57437.45</v>
      </c>
      <c r="F8" s="14">
        <f t="shared" si="6"/>
        <v>2247.27</v>
      </c>
      <c r="G8" s="33"/>
      <c r="H8" s="14"/>
      <c r="I8" s="14"/>
      <c r="J8" s="34">
        <v>2.327</v>
      </c>
      <c r="K8" s="14">
        <f t="shared" si="7"/>
        <v>26457.99</v>
      </c>
      <c r="L8" s="14">
        <f t="shared" si="8"/>
        <v>61735.31</v>
      </c>
      <c r="M8" s="43">
        <v>0.416</v>
      </c>
      <c r="N8" s="14">
        <f t="shared" si="0"/>
        <v>4729.92</v>
      </c>
      <c r="O8" s="14">
        <f t="shared" si="1"/>
        <v>11036.48</v>
      </c>
      <c r="P8" s="34">
        <v>1.296</v>
      </c>
      <c r="Q8" s="14">
        <f t="shared" ref="Q8:Q13" si="9">P8*18950*0.3</f>
        <v>7367.76</v>
      </c>
      <c r="R8" s="14">
        <f t="shared" ref="R8:R13" si="10">P8*18950*0.7</f>
        <v>17191.44</v>
      </c>
      <c r="S8" s="12">
        <f t="shared" si="2"/>
        <v>6.204</v>
      </c>
      <c r="T8" s="14">
        <f t="shared" si="3"/>
        <v>212819.67</v>
      </c>
    </row>
    <row r="9" ht="30" customHeight="1" spans="1:20">
      <c r="A9" s="10">
        <v>5</v>
      </c>
      <c r="B9" s="32" t="s">
        <v>426</v>
      </c>
      <c r="C9" s="34">
        <v>1.845</v>
      </c>
      <c r="D9" s="14">
        <f t="shared" si="4"/>
        <v>20977.65</v>
      </c>
      <c r="E9" s="14">
        <f t="shared" si="5"/>
        <v>48947.85</v>
      </c>
      <c r="F9" s="14">
        <f t="shared" si="6"/>
        <v>1915.11</v>
      </c>
      <c r="G9" s="33"/>
      <c r="H9" s="14"/>
      <c r="I9" s="14"/>
      <c r="J9" s="34"/>
      <c r="K9" s="14"/>
      <c r="L9" s="14"/>
      <c r="M9" s="43">
        <v>0.167</v>
      </c>
      <c r="N9" s="14">
        <f t="shared" si="0"/>
        <v>1898.79</v>
      </c>
      <c r="O9" s="14">
        <f t="shared" si="1"/>
        <v>4430.51</v>
      </c>
      <c r="P9" s="34"/>
      <c r="Q9" s="14"/>
      <c r="R9" s="14"/>
      <c r="S9" s="12">
        <f t="shared" si="2"/>
        <v>2.012</v>
      </c>
      <c r="T9" s="14">
        <f t="shared" si="3"/>
        <v>78169.91</v>
      </c>
    </row>
    <row r="10" ht="30" customHeight="1" spans="1:20">
      <c r="A10" s="10">
        <v>6</v>
      </c>
      <c r="B10" s="32" t="s">
        <v>427</v>
      </c>
      <c r="C10" s="34">
        <v>6.531</v>
      </c>
      <c r="D10" s="14">
        <f t="shared" si="4"/>
        <v>74257.47</v>
      </c>
      <c r="E10" s="14">
        <f t="shared" si="5"/>
        <v>173267.43</v>
      </c>
      <c r="F10" s="14">
        <f t="shared" si="6"/>
        <v>6779.178</v>
      </c>
      <c r="G10" s="33"/>
      <c r="H10" s="14"/>
      <c r="I10" s="14"/>
      <c r="J10" s="34">
        <v>32.329</v>
      </c>
      <c r="K10" s="14">
        <f t="shared" ref="K10:K23" si="11">J10*37900*0.3</f>
        <v>367580.73</v>
      </c>
      <c r="L10" s="14">
        <f t="shared" ref="L10:L23" si="12">J10*37900*0.7</f>
        <v>857688.37</v>
      </c>
      <c r="M10" s="43">
        <v>2.12</v>
      </c>
      <c r="N10" s="14">
        <f t="shared" si="0"/>
        <v>24104.4</v>
      </c>
      <c r="O10" s="14">
        <f t="shared" si="1"/>
        <v>56243.6</v>
      </c>
      <c r="P10" s="34"/>
      <c r="Q10" s="14"/>
      <c r="R10" s="14"/>
      <c r="S10" s="12">
        <f t="shared" si="2"/>
        <v>40.98</v>
      </c>
      <c r="T10" s="14">
        <f t="shared" si="3"/>
        <v>1559921.178</v>
      </c>
    </row>
    <row r="11" ht="30" customHeight="1" spans="1:20">
      <c r="A11" s="10">
        <v>7</v>
      </c>
      <c r="B11" s="32" t="s">
        <v>428</v>
      </c>
      <c r="C11" s="34">
        <v>11.348</v>
      </c>
      <c r="D11" s="14">
        <f t="shared" si="4"/>
        <v>129026.76</v>
      </c>
      <c r="E11" s="14">
        <f t="shared" si="5"/>
        <v>301062.44</v>
      </c>
      <c r="F11" s="14">
        <f t="shared" si="6"/>
        <v>11779.224</v>
      </c>
      <c r="G11" s="33"/>
      <c r="H11" s="14"/>
      <c r="I11" s="14"/>
      <c r="J11" s="34">
        <v>27.253</v>
      </c>
      <c r="K11" s="14">
        <f t="shared" si="11"/>
        <v>309866.61</v>
      </c>
      <c r="L11" s="14">
        <f t="shared" si="12"/>
        <v>723022.09</v>
      </c>
      <c r="M11" s="43">
        <v>1.24</v>
      </c>
      <c r="N11" s="14">
        <f t="shared" si="0"/>
        <v>14098.8</v>
      </c>
      <c r="O11" s="14">
        <f t="shared" si="1"/>
        <v>32897.2</v>
      </c>
      <c r="P11" s="34">
        <v>1.281</v>
      </c>
      <c r="Q11" s="14">
        <f t="shared" si="9"/>
        <v>7282.485</v>
      </c>
      <c r="R11" s="14">
        <f t="shared" si="10"/>
        <v>16992.465</v>
      </c>
      <c r="S11" s="12">
        <f t="shared" si="2"/>
        <v>41.122</v>
      </c>
      <c r="T11" s="14">
        <f t="shared" si="3"/>
        <v>1546028.074</v>
      </c>
    </row>
    <row r="12" ht="30" customHeight="1" spans="1:20">
      <c r="A12" s="10">
        <v>8</v>
      </c>
      <c r="B12" s="35" t="s">
        <v>429</v>
      </c>
      <c r="C12" s="34">
        <v>10.862</v>
      </c>
      <c r="D12" s="14">
        <f t="shared" si="4"/>
        <v>123500.94</v>
      </c>
      <c r="E12" s="14">
        <f t="shared" si="5"/>
        <v>288168.86</v>
      </c>
      <c r="F12" s="14">
        <f t="shared" si="6"/>
        <v>11274.756</v>
      </c>
      <c r="G12" s="33"/>
      <c r="H12" s="14"/>
      <c r="I12" s="14"/>
      <c r="J12" s="34">
        <v>11.687</v>
      </c>
      <c r="K12" s="14">
        <f t="shared" si="11"/>
        <v>132881.19</v>
      </c>
      <c r="L12" s="14">
        <f t="shared" si="12"/>
        <v>310056.11</v>
      </c>
      <c r="M12" s="43">
        <v>0.96</v>
      </c>
      <c r="N12" s="14">
        <f t="shared" si="0"/>
        <v>10915.2</v>
      </c>
      <c r="O12" s="14">
        <f t="shared" si="1"/>
        <v>25468.8</v>
      </c>
      <c r="P12" s="34">
        <v>0.978</v>
      </c>
      <c r="Q12" s="14">
        <f t="shared" si="9"/>
        <v>5559.93</v>
      </c>
      <c r="R12" s="14">
        <f t="shared" si="10"/>
        <v>12973.17</v>
      </c>
      <c r="S12" s="12">
        <f t="shared" si="2"/>
        <v>24.487</v>
      </c>
      <c r="T12" s="14">
        <f t="shared" si="3"/>
        <v>920798.956</v>
      </c>
    </row>
    <row r="13" ht="30" customHeight="1" spans="1:20">
      <c r="A13" s="10">
        <v>9</v>
      </c>
      <c r="B13" s="35" t="s">
        <v>430</v>
      </c>
      <c r="C13" s="34">
        <v>9.192</v>
      </c>
      <c r="D13" s="14">
        <f t="shared" si="4"/>
        <v>104513.04</v>
      </c>
      <c r="E13" s="14">
        <f t="shared" si="5"/>
        <v>243863.76</v>
      </c>
      <c r="F13" s="14">
        <f t="shared" si="6"/>
        <v>9541.296</v>
      </c>
      <c r="G13" s="33">
        <v>1.026</v>
      </c>
      <c r="H13" s="14">
        <f>G13*37900*0.3</f>
        <v>11665.62</v>
      </c>
      <c r="I13" s="14">
        <f>G13*37900*0.7</f>
        <v>27219.78</v>
      </c>
      <c r="J13" s="34">
        <v>39.291</v>
      </c>
      <c r="K13" s="14">
        <f t="shared" si="11"/>
        <v>446738.67</v>
      </c>
      <c r="L13" s="14">
        <f t="shared" si="12"/>
        <v>1042390.23</v>
      </c>
      <c r="M13" s="43">
        <v>1.238</v>
      </c>
      <c r="N13" s="14">
        <f t="shared" si="0"/>
        <v>14076.06</v>
      </c>
      <c r="O13" s="14">
        <f t="shared" si="1"/>
        <v>32844.14</v>
      </c>
      <c r="P13" s="34">
        <v>1.23</v>
      </c>
      <c r="Q13" s="14">
        <f t="shared" si="9"/>
        <v>6992.55</v>
      </c>
      <c r="R13" s="14">
        <f t="shared" si="10"/>
        <v>16315.95</v>
      </c>
      <c r="S13" s="12">
        <f t="shared" si="2"/>
        <v>51.977</v>
      </c>
      <c r="T13" s="14">
        <f t="shared" si="3"/>
        <v>1956161.096</v>
      </c>
    </row>
    <row r="14" ht="30" customHeight="1" spans="1:20">
      <c r="A14" s="10">
        <v>10</v>
      </c>
      <c r="B14" s="35" t="s">
        <v>431</v>
      </c>
      <c r="C14" s="33">
        <v>1.355</v>
      </c>
      <c r="D14" s="14">
        <f t="shared" si="4"/>
        <v>15406.35</v>
      </c>
      <c r="E14" s="14">
        <f t="shared" si="5"/>
        <v>35948.15</v>
      </c>
      <c r="F14" s="14">
        <f t="shared" si="6"/>
        <v>1406.49</v>
      </c>
      <c r="G14" s="33"/>
      <c r="H14" s="14"/>
      <c r="I14" s="14"/>
      <c r="J14" s="34">
        <v>0.156</v>
      </c>
      <c r="K14" s="14">
        <f t="shared" si="11"/>
        <v>1773.72</v>
      </c>
      <c r="L14" s="14">
        <f t="shared" si="12"/>
        <v>4138.68</v>
      </c>
      <c r="M14" s="43"/>
      <c r="N14" s="14"/>
      <c r="O14" s="14"/>
      <c r="P14" s="34"/>
      <c r="Q14" s="14"/>
      <c r="R14" s="14"/>
      <c r="S14" s="12">
        <f t="shared" si="2"/>
        <v>1.511</v>
      </c>
      <c r="T14" s="14">
        <f t="shared" si="3"/>
        <v>58673.39</v>
      </c>
    </row>
    <row r="15" ht="30" customHeight="1" spans="1:20">
      <c r="A15" s="10">
        <v>11</v>
      </c>
      <c r="B15" s="32" t="s">
        <v>432</v>
      </c>
      <c r="C15" s="33">
        <v>1.345</v>
      </c>
      <c r="D15" s="14">
        <f t="shared" si="4"/>
        <v>15292.65</v>
      </c>
      <c r="E15" s="14">
        <f t="shared" si="5"/>
        <v>35682.85</v>
      </c>
      <c r="F15" s="14">
        <f t="shared" si="6"/>
        <v>1396.11</v>
      </c>
      <c r="G15" s="33"/>
      <c r="H15" s="14"/>
      <c r="I15" s="14"/>
      <c r="J15" s="34">
        <v>0.405</v>
      </c>
      <c r="K15" s="14">
        <f t="shared" si="11"/>
        <v>4604.85</v>
      </c>
      <c r="L15" s="14">
        <f t="shared" si="12"/>
        <v>10744.65</v>
      </c>
      <c r="M15" s="43"/>
      <c r="N15" s="14"/>
      <c r="O15" s="14"/>
      <c r="P15" s="34"/>
      <c r="Q15" s="14"/>
      <c r="R15" s="14"/>
      <c r="S15" s="12">
        <f t="shared" si="2"/>
        <v>1.75</v>
      </c>
      <c r="T15" s="14">
        <f t="shared" si="3"/>
        <v>67721.11</v>
      </c>
    </row>
    <row r="16" ht="30" customHeight="1" spans="1:20">
      <c r="A16" s="10">
        <v>12</v>
      </c>
      <c r="B16" s="32" t="s">
        <v>433</v>
      </c>
      <c r="C16" s="33">
        <v>0.575</v>
      </c>
      <c r="D16" s="14">
        <f t="shared" si="4"/>
        <v>6537.75</v>
      </c>
      <c r="E16" s="14">
        <f t="shared" si="5"/>
        <v>15254.75</v>
      </c>
      <c r="F16" s="14">
        <f t="shared" si="6"/>
        <v>596.85</v>
      </c>
      <c r="G16" s="33"/>
      <c r="H16" s="14"/>
      <c r="I16" s="14"/>
      <c r="J16" s="34">
        <v>1.28</v>
      </c>
      <c r="K16" s="14">
        <f t="shared" si="11"/>
        <v>14553.6</v>
      </c>
      <c r="L16" s="14">
        <f t="shared" si="12"/>
        <v>33958.4</v>
      </c>
      <c r="M16" s="43"/>
      <c r="N16" s="14"/>
      <c r="O16" s="14"/>
      <c r="P16" s="34"/>
      <c r="Q16" s="14"/>
      <c r="R16" s="14"/>
      <c r="S16" s="12">
        <f t="shared" si="2"/>
        <v>1.855</v>
      </c>
      <c r="T16" s="14">
        <f t="shared" si="3"/>
        <v>70901.35</v>
      </c>
    </row>
    <row r="17" ht="30" customHeight="1" spans="1:20">
      <c r="A17" s="10">
        <v>13</v>
      </c>
      <c r="B17" s="32" t="s">
        <v>434</v>
      </c>
      <c r="C17" s="33">
        <v>3.667</v>
      </c>
      <c r="D17" s="14">
        <f t="shared" si="4"/>
        <v>41693.79</v>
      </c>
      <c r="E17" s="14">
        <f t="shared" si="5"/>
        <v>97285.51</v>
      </c>
      <c r="F17" s="14">
        <f t="shared" si="6"/>
        <v>3806.346</v>
      </c>
      <c r="G17" s="33"/>
      <c r="H17" s="14"/>
      <c r="I17" s="14"/>
      <c r="J17" s="34">
        <v>5.548</v>
      </c>
      <c r="K17" s="14">
        <f t="shared" si="11"/>
        <v>63080.76</v>
      </c>
      <c r="L17" s="14">
        <f t="shared" si="12"/>
        <v>147188.44</v>
      </c>
      <c r="M17" s="43"/>
      <c r="N17" s="14"/>
      <c r="O17" s="14"/>
      <c r="P17" s="34"/>
      <c r="Q17" s="14"/>
      <c r="R17" s="14"/>
      <c r="S17" s="12">
        <f t="shared" si="2"/>
        <v>9.215</v>
      </c>
      <c r="T17" s="14">
        <f t="shared" si="3"/>
        <v>353054.846</v>
      </c>
    </row>
    <row r="18" ht="30" customHeight="1" spans="1:20">
      <c r="A18" s="10">
        <v>14</v>
      </c>
      <c r="B18" s="32" t="s">
        <v>435</v>
      </c>
      <c r="C18" s="43">
        <v>4.308</v>
      </c>
      <c r="D18" s="14">
        <f t="shared" si="4"/>
        <v>48981.96</v>
      </c>
      <c r="E18" s="14">
        <f t="shared" si="5"/>
        <v>114291.24</v>
      </c>
      <c r="F18" s="14">
        <f t="shared" si="6"/>
        <v>4471.704</v>
      </c>
      <c r="G18" s="33"/>
      <c r="H18" s="14"/>
      <c r="I18" s="14"/>
      <c r="J18" s="34">
        <v>9.048</v>
      </c>
      <c r="K18" s="14">
        <f t="shared" si="11"/>
        <v>102875.76</v>
      </c>
      <c r="L18" s="14">
        <f t="shared" si="12"/>
        <v>240043.44</v>
      </c>
      <c r="M18" s="43">
        <v>0.193</v>
      </c>
      <c r="N18" s="14">
        <f t="shared" ref="N18:N23" si="13">M18*37900*0.3</f>
        <v>2194.41</v>
      </c>
      <c r="O18" s="14">
        <f t="shared" ref="O18:O23" si="14">M18*37900*0.7</f>
        <v>5120.29</v>
      </c>
      <c r="P18" s="34">
        <v>0.365</v>
      </c>
      <c r="Q18" s="14">
        <f t="shared" ref="Q18:Q20" si="15">P18*18950*0.3</f>
        <v>2075.025</v>
      </c>
      <c r="R18" s="14">
        <f t="shared" ref="R18:R20" si="16">P18*18950*0.7</f>
        <v>4841.725</v>
      </c>
      <c r="S18" s="12">
        <f t="shared" si="2"/>
        <v>13.914</v>
      </c>
      <c r="T18" s="14">
        <f t="shared" si="3"/>
        <v>524895.554</v>
      </c>
    </row>
    <row r="19" ht="30" customHeight="1" spans="1:20">
      <c r="A19" s="10">
        <v>15</v>
      </c>
      <c r="B19" s="32" t="s">
        <v>436</v>
      </c>
      <c r="C19" s="43">
        <v>1.942</v>
      </c>
      <c r="D19" s="14">
        <f t="shared" si="4"/>
        <v>22080.54</v>
      </c>
      <c r="E19" s="14">
        <f t="shared" si="5"/>
        <v>51521.26</v>
      </c>
      <c r="F19" s="14">
        <f t="shared" si="6"/>
        <v>2015.796</v>
      </c>
      <c r="G19" s="33"/>
      <c r="H19" s="14"/>
      <c r="I19" s="14"/>
      <c r="J19" s="34">
        <v>0.506</v>
      </c>
      <c r="K19" s="14">
        <f t="shared" si="11"/>
        <v>5753.22</v>
      </c>
      <c r="L19" s="14">
        <f t="shared" si="12"/>
        <v>13424.18</v>
      </c>
      <c r="M19" s="43"/>
      <c r="N19" s="14"/>
      <c r="O19" s="14"/>
      <c r="P19" s="34">
        <v>0.197</v>
      </c>
      <c r="Q19" s="14">
        <f t="shared" si="15"/>
        <v>1119.945</v>
      </c>
      <c r="R19" s="14">
        <f t="shared" si="16"/>
        <v>2613.205</v>
      </c>
      <c r="S19" s="12">
        <f t="shared" si="2"/>
        <v>2.645</v>
      </c>
      <c r="T19" s="14">
        <f t="shared" si="3"/>
        <v>98528.146</v>
      </c>
    </row>
    <row r="20" ht="30" customHeight="1" spans="1:20">
      <c r="A20" s="10">
        <v>16</v>
      </c>
      <c r="B20" s="32" t="s">
        <v>437</v>
      </c>
      <c r="C20" s="43">
        <v>2.392</v>
      </c>
      <c r="D20" s="14">
        <f t="shared" si="4"/>
        <v>27197.04</v>
      </c>
      <c r="E20" s="14">
        <f t="shared" si="5"/>
        <v>63459.76</v>
      </c>
      <c r="F20" s="14">
        <f t="shared" si="6"/>
        <v>2482.896</v>
      </c>
      <c r="G20" s="33"/>
      <c r="H20" s="14"/>
      <c r="I20" s="14"/>
      <c r="J20" s="34">
        <v>3.026</v>
      </c>
      <c r="K20" s="14">
        <f t="shared" si="11"/>
        <v>34405.62</v>
      </c>
      <c r="L20" s="14">
        <f t="shared" si="12"/>
        <v>80279.78</v>
      </c>
      <c r="M20" s="43">
        <v>0.002</v>
      </c>
      <c r="N20" s="14">
        <f t="shared" si="13"/>
        <v>22.74</v>
      </c>
      <c r="O20" s="14">
        <f t="shared" si="14"/>
        <v>53.06</v>
      </c>
      <c r="P20" s="34">
        <v>0.305</v>
      </c>
      <c r="Q20" s="14">
        <f t="shared" si="15"/>
        <v>1733.925</v>
      </c>
      <c r="R20" s="14">
        <f t="shared" si="16"/>
        <v>4045.825</v>
      </c>
      <c r="S20" s="12">
        <f t="shared" si="2"/>
        <v>5.725</v>
      </c>
      <c r="T20" s="14">
        <f t="shared" si="3"/>
        <v>213680.646</v>
      </c>
    </row>
    <row r="21" ht="30" customHeight="1" spans="1:20">
      <c r="A21" s="10">
        <v>17</v>
      </c>
      <c r="B21" s="32" t="s">
        <v>438</v>
      </c>
      <c r="C21" s="43">
        <v>1.775</v>
      </c>
      <c r="D21" s="14">
        <f t="shared" si="4"/>
        <v>20181.75</v>
      </c>
      <c r="E21" s="14">
        <f t="shared" si="5"/>
        <v>47090.75</v>
      </c>
      <c r="F21" s="14">
        <f t="shared" si="6"/>
        <v>1842.45</v>
      </c>
      <c r="G21" s="33"/>
      <c r="H21" s="14"/>
      <c r="I21" s="14"/>
      <c r="J21" s="34">
        <v>0.023</v>
      </c>
      <c r="K21" s="14">
        <f t="shared" si="11"/>
        <v>261.51</v>
      </c>
      <c r="L21" s="14">
        <f t="shared" si="12"/>
        <v>610.19</v>
      </c>
      <c r="M21" s="43">
        <v>0.057</v>
      </c>
      <c r="N21" s="14">
        <f t="shared" si="13"/>
        <v>648.09</v>
      </c>
      <c r="O21" s="14">
        <f t="shared" si="14"/>
        <v>1512.21</v>
      </c>
      <c r="P21" s="34"/>
      <c r="Q21" s="14"/>
      <c r="R21" s="14"/>
      <c r="S21" s="12">
        <f t="shared" si="2"/>
        <v>1.855</v>
      </c>
      <c r="T21" s="14">
        <f t="shared" si="3"/>
        <v>72146.95</v>
      </c>
    </row>
    <row r="22" ht="30" customHeight="1" spans="1:20">
      <c r="A22" s="10">
        <v>18</v>
      </c>
      <c r="B22" s="32" t="s">
        <v>439</v>
      </c>
      <c r="C22" s="43">
        <v>8.274</v>
      </c>
      <c r="D22" s="14">
        <f t="shared" si="4"/>
        <v>94075.38</v>
      </c>
      <c r="E22" s="14">
        <f t="shared" si="5"/>
        <v>219509.22</v>
      </c>
      <c r="F22" s="14">
        <f t="shared" si="6"/>
        <v>8588.412</v>
      </c>
      <c r="G22" s="33"/>
      <c r="H22" s="14"/>
      <c r="I22" s="14"/>
      <c r="J22" s="34">
        <v>1.253</v>
      </c>
      <c r="K22" s="14">
        <f t="shared" si="11"/>
        <v>14246.61</v>
      </c>
      <c r="L22" s="14">
        <f t="shared" si="12"/>
        <v>33242.09</v>
      </c>
      <c r="M22" s="43">
        <v>0.216</v>
      </c>
      <c r="N22" s="14">
        <f t="shared" si="13"/>
        <v>2455.92</v>
      </c>
      <c r="O22" s="14">
        <f t="shared" si="14"/>
        <v>5730.48</v>
      </c>
      <c r="P22" s="34">
        <v>0.967</v>
      </c>
      <c r="Q22" s="14">
        <f>P22*18950*0.3</f>
        <v>5497.395</v>
      </c>
      <c r="R22" s="14">
        <f>P22*18950*0.7</f>
        <v>12827.255</v>
      </c>
      <c r="S22" s="12">
        <f t="shared" si="2"/>
        <v>10.71</v>
      </c>
      <c r="T22" s="14">
        <f t="shared" si="3"/>
        <v>396172.762</v>
      </c>
    </row>
    <row r="23" ht="30" customHeight="1" spans="1:20">
      <c r="A23" s="10">
        <v>19</v>
      </c>
      <c r="B23" s="32" t="s">
        <v>440</v>
      </c>
      <c r="C23" s="43">
        <v>2.688</v>
      </c>
      <c r="D23" s="14">
        <f t="shared" si="4"/>
        <v>30562.56</v>
      </c>
      <c r="E23" s="14">
        <f t="shared" si="5"/>
        <v>71312.64</v>
      </c>
      <c r="F23" s="14">
        <f t="shared" si="6"/>
        <v>2790.144</v>
      </c>
      <c r="G23" s="33"/>
      <c r="H23" s="14"/>
      <c r="I23" s="14"/>
      <c r="J23" s="34">
        <v>10.566</v>
      </c>
      <c r="K23" s="14">
        <f t="shared" si="11"/>
        <v>120135.42</v>
      </c>
      <c r="L23" s="14">
        <f t="shared" si="12"/>
        <v>280315.98</v>
      </c>
      <c r="M23" s="43">
        <v>0.397</v>
      </c>
      <c r="N23" s="14">
        <f t="shared" si="13"/>
        <v>4513.89</v>
      </c>
      <c r="O23" s="14">
        <f t="shared" si="14"/>
        <v>10532.41</v>
      </c>
      <c r="P23" s="34">
        <v>0.808</v>
      </c>
      <c r="Q23" s="14">
        <f>P23*18950*0.3</f>
        <v>4593.48</v>
      </c>
      <c r="R23" s="14">
        <f>P23*18950*0.7</f>
        <v>10718.12</v>
      </c>
      <c r="S23" s="12">
        <f t="shared" si="2"/>
        <v>14.459</v>
      </c>
      <c r="T23" s="14">
        <f t="shared" si="3"/>
        <v>535474.644</v>
      </c>
    </row>
    <row r="24" ht="30" customHeight="1" spans="1:20">
      <c r="A24" s="10">
        <v>20</v>
      </c>
      <c r="B24" s="32" t="s">
        <v>441</v>
      </c>
      <c r="C24" s="43">
        <v>1.13</v>
      </c>
      <c r="D24" s="14">
        <f t="shared" si="4"/>
        <v>12848.1</v>
      </c>
      <c r="E24" s="14">
        <f t="shared" si="5"/>
        <v>29978.9</v>
      </c>
      <c r="F24" s="14">
        <f t="shared" si="6"/>
        <v>1172.94</v>
      </c>
      <c r="G24" s="33"/>
      <c r="H24" s="14"/>
      <c r="I24" s="14"/>
      <c r="J24" s="34"/>
      <c r="K24" s="14"/>
      <c r="L24" s="14"/>
      <c r="M24" s="43"/>
      <c r="N24" s="14"/>
      <c r="O24" s="14"/>
      <c r="P24" s="34"/>
      <c r="Q24" s="14"/>
      <c r="R24" s="14"/>
      <c r="S24" s="12">
        <f t="shared" si="2"/>
        <v>1.13</v>
      </c>
      <c r="T24" s="14">
        <f t="shared" si="3"/>
        <v>43999.94</v>
      </c>
    </row>
    <row r="25" ht="30" customHeight="1" spans="1:20">
      <c r="A25" s="10">
        <v>21</v>
      </c>
      <c r="B25" s="32" t="s">
        <v>442</v>
      </c>
      <c r="C25" s="43">
        <v>2.445</v>
      </c>
      <c r="D25" s="14">
        <f t="shared" si="4"/>
        <v>27799.65</v>
      </c>
      <c r="E25" s="14">
        <f t="shared" si="5"/>
        <v>64865.85</v>
      </c>
      <c r="F25" s="14">
        <f t="shared" si="6"/>
        <v>2537.91</v>
      </c>
      <c r="G25" s="33"/>
      <c r="H25" s="14"/>
      <c r="I25" s="14"/>
      <c r="J25" s="34">
        <v>0.846</v>
      </c>
      <c r="K25" s="14">
        <f t="shared" ref="K25:K30" si="17">J25*37900*0.3</f>
        <v>9619.02</v>
      </c>
      <c r="L25" s="14">
        <f t="shared" ref="L25:L30" si="18">J25*37900*0.7</f>
        <v>22444.38</v>
      </c>
      <c r="M25" s="43"/>
      <c r="N25" s="14"/>
      <c r="O25" s="14"/>
      <c r="P25" s="34"/>
      <c r="Q25" s="14"/>
      <c r="R25" s="14"/>
      <c r="S25" s="12">
        <f t="shared" si="2"/>
        <v>3.291</v>
      </c>
      <c r="T25" s="14">
        <f t="shared" si="3"/>
        <v>127266.81</v>
      </c>
    </row>
    <row r="26" ht="30" customHeight="1" spans="1:20">
      <c r="A26" s="10">
        <v>22</v>
      </c>
      <c r="B26" s="32" t="s">
        <v>443</v>
      </c>
      <c r="C26" s="43">
        <v>2.539</v>
      </c>
      <c r="D26" s="14">
        <f t="shared" si="4"/>
        <v>28868.43</v>
      </c>
      <c r="E26" s="14">
        <f t="shared" si="5"/>
        <v>67359.67</v>
      </c>
      <c r="F26" s="14">
        <f t="shared" si="6"/>
        <v>2635.482</v>
      </c>
      <c r="G26" s="33">
        <v>0.476</v>
      </c>
      <c r="H26" s="14">
        <f>G26*37900*0.3</f>
        <v>5412.12</v>
      </c>
      <c r="I26" s="14">
        <f>G26*37900*0.7</f>
        <v>12628.28</v>
      </c>
      <c r="J26" s="34">
        <v>2.414</v>
      </c>
      <c r="K26" s="14">
        <f t="shared" si="17"/>
        <v>27447.18</v>
      </c>
      <c r="L26" s="14">
        <f t="shared" si="18"/>
        <v>64043.42</v>
      </c>
      <c r="M26" s="43"/>
      <c r="N26" s="14"/>
      <c r="O26" s="14"/>
      <c r="P26" s="34"/>
      <c r="Q26" s="14"/>
      <c r="R26" s="14"/>
      <c r="S26" s="12">
        <f t="shared" si="2"/>
        <v>5.429</v>
      </c>
      <c r="T26" s="14">
        <f t="shared" si="3"/>
        <v>208394.582</v>
      </c>
    </row>
    <row r="27" ht="30" customHeight="1" spans="1:20">
      <c r="A27" s="10">
        <v>23</v>
      </c>
      <c r="B27" s="32" t="s">
        <v>444</v>
      </c>
      <c r="C27" s="43">
        <v>1.131</v>
      </c>
      <c r="D27" s="14">
        <f t="shared" si="4"/>
        <v>12859.47</v>
      </c>
      <c r="E27" s="14">
        <f t="shared" si="5"/>
        <v>30005.43</v>
      </c>
      <c r="F27" s="14">
        <f t="shared" si="6"/>
        <v>1173.978</v>
      </c>
      <c r="G27" s="33"/>
      <c r="H27" s="14"/>
      <c r="I27" s="14"/>
      <c r="J27" s="34">
        <v>4.297</v>
      </c>
      <c r="K27" s="14">
        <f t="shared" si="17"/>
        <v>48856.89</v>
      </c>
      <c r="L27" s="14">
        <f t="shared" si="18"/>
        <v>113999.41</v>
      </c>
      <c r="M27" s="43">
        <v>0.1</v>
      </c>
      <c r="N27" s="14">
        <f t="shared" ref="N27:N30" si="19">M27*37900*0.3</f>
        <v>1137</v>
      </c>
      <c r="O27" s="14">
        <f t="shared" ref="O27:O30" si="20">M27*37900*0.7</f>
        <v>2653</v>
      </c>
      <c r="P27" s="34"/>
      <c r="Q27" s="14"/>
      <c r="R27" s="14"/>
      <c r="S27" s="12">
        <f t="shared" si="2"/>
        <v>5.528</v>
      </c>
      <c r="T27" s="14">
        <f t="shared" si="3"/>
        <v>210685.178</v>
      </c>
    </row>
    <row r="28" ht="30" customHeight="1" spans="1:20">
      <c r="A28" s="10">
        <v>24</v>
      </c>
      <c r="B28" s="32" t="s">
        <v>445</v>
      </c>
      <c r="C28" s="43">
        <v>5.145</v>
      </c>
      <c r="D28" s="14">
        <f t="shared" si="4"/>
        <v>58498.65</v>
      </c>
      <c r="E28" s="14">
        <f t="shared" si="5"/>
        <v>136496.85</v>
      </c>
      <c r="F28" s="14">
        <f t="shared" si="6"/>
        <v>5340.51</v>
      </c>
      <c r="G28" s="33"/>
      <c r="H28" s="14"/>
      <c r="I28" s="14"/>
      <c r="J28" s="34">
        <v>4.071</v>
      </c>
      <c r="K28" s="14">
        <f t="shared" si="17"/>
        <v>46287.27</v>
      </c>
      <c r="L28" s="14">
        <f t="shared" si="18"/>
        <v>108003.63</v>
      </c>
      <c r="M28" s="43">
        <v>0.44</v>
      </c>
      <c r="N28" s="14">
        <f t="shared" si="19"/>
        <v>5002.8</v>
      </c>
      <c r="O28" s="14">
        <f t="shared" si="20"/>
        <v>11673.2</v>
      </c>
      <c r="P28" s="34">
        <v>0.444</v>
      </c>
      <c r="Q28" s="14">
        <f t="shared" ref="Q28:Q30" si="21">P28*18950*0.3</f>
        <v>2524.14</v>
      </c>
      <c r="R28" s="14">
        <f t="shared" ref="R28:R30" si="22">P28*18950*0.7</f>
        <v>5889.66</v>
      </c>
      <c r="S28" s="12">
        <f t="shared" si="2"/>
        <v>10.1</v>
      </c>
      <c r="T28" s="14">
        <f t="shared" si="3"/>
        <v>379716.71</v>
      </c>
    </row>
    <row r="29" ht="30" customHeight="1" spans="1:20">
      <c r="A29" s="10">
        <v>25</v>
      </c>
      <c r="B29" s="32" t="s">
        <v>446</v>
      </c>
      <c r="C29" s="43">
        <v>6.857</v>
      </c>
      <c r="D29" s="14">
        <f t="shared" si="4"/>
        <v>77964.09</v>
      </c>
      <c r="E29" s="14">
        <f t="shared" si="5"/>
        <v>181916.21</v>
      </c>
      <c r="F29" s="14">
        <f t="shared" si="6"/>
        <v>7117.566</v>
      </c>
      <c r="G29" s="33"/>
      <c r="H29" s="14"/>
      <c r="I29" s="14"/>
      <c r="J29" s="34">
        <v>12.113</v>
      </c>
      <c r="K29" s="14">
        <f t="shared" si="17"/>
        <v>137724.81</v>
      </c>
      <c r="L29" s="14">
        <f t="shared" si="18"/>
        <v>321357.89</v>
      </c>
      <c r="M29" s="43">
        <v>0.161</v>
      </c>
      <c r="N29" s="14">
        <f t="shared" si="19"/>
        <v>1830.57</v>
      </c>
      <c r="O29" s="14">
        <f t="shared" si="20"/>
        <v>4271.33</v>
      </c>
      <c r="P29" s="34">
        <v>0.822</v>
      </c>
      <c r="Q29" s="14">
        <f t="shared" si="21"/>
        <v>4673.07</v>
      </c>
      <c r="R29" s="14">
        <f t="shared" si="22"/>
        <v>10903.83</v>
      </c>
      <c r="S29" s="12">
        <f t="shared" si="2"/>
        <v>19.953</v>
      </c>
      <c r="T29" s="14">
        <f t="shared" si="3"/>
        <v>747759.366</v>
      </c>
    </row>
    <row r="30" ht="30" customHeight="1" spans="1:20">
      <c r="A30" s="10">
        <v>26</v>
      </c>
      <c r="B30" s="32" t="s">
        <v>447</v>
      </c>
      <c r="C30" s="43">
        <v>6.18</v>
      </c>
      <c r="D30" s="14">
        <f t="shared" si="4"/>
        <v>70266.6</v>
      </c>
      <c r="E30" s="14">
        <f t="shared" si="5"/>
        <v>163955.4</v>
      </c>
      <c r="F30" s="14">
        <f t="shared" si="6"/>
        <v>6414.84</v>
      </c>
      <c r="G30" s="33"/>
      <c r="H30" s="14"/>
      <c r="I30" s="14"/>
      <c r="J30" s="34">
        <v>4.898</v>
      </c>
      <c r="K30" s="14">
        <f t="shared" si="17"/>
        <v>55690.26</v>
      </c>
      <c r="L30" s="14">
        <f t="shared" si="18"/>
        <v>129943.94</v>
      </c>
      <c r="M30" s="43">
        <v>0.791</v>
      </c>
      <c r="N30" s="14">
        <f t="shared" si="19"/>
        <v>8993.67</v>
      </c>
      <c r="O30" s="14">
        <f t="shared" si="20"/>
        <v>20985.23</v>
      </c>
      <c r="P30" s="34">
        <v>0.779</v>
      </c>
      <c r="Q30" s="14">
        <f t="shared" si="21"/>
        <v>4428.615</v>
      </c>
      <c r="R30" s="14">
        <f t="shared" si="22"/>
        <v>10333.435</v>
      </c>
      <c r="S30" s="12">
        <f t="shared" si="2"/>
        <v>12.648</v>
      </c>
      <c r="T30" s="14">
        <f t="shared" si="3"/>
        <v>471011.99</v>
      </c>
    </row>
    <row r="31" ht="30" customHeight="1" spans="1:20">
      <c r="A31" s="10">
        <v>27</v>
      </c>
      <c r="B31" s="32" t="s">
        <v>448</v>
      </c>
      <c r="C31" s="43">
        <v>1.489</v>
      </c>
      <c r="D31" s="14">
        <f t="shared" si="4"/>
        <v>16929.93</v>
      </c>
      <c r="E31" s="14">
        <f t="shared" si="5"/>
        <v>39503.17</v>
      </c>
      <c r="F31" s="14">
        <f t="shared" si="6"/>
        <v>1545.582</v>
      </c>
      <c r="G31" s="33"/>
      <c r="H31" s="14"/>
      <c r="I31" s="14"/>
      <c r="J31" s="34"/>
      <c r="K31" s="14"/>
      <c r="L31" s="14"/>
      <c r="M31" s="43"/>
      <c r="N31" s="14"/>
      <c r="O31" s="14"/>
      <c r="P31" s="34"/>
      <c r="Q31" s="14"/>
      <c r="R31" s="14"/>
      <c r="S31" s="12">
        <f t="shared" si="2"/>
        <v>1.489</v>
      </c>
      <c r="T31" s="14">
        <f t="shared" si="3"/>
        <v>57978.682</v>
      </c>
    </row>
    <row r="32" ht="30" customHeight="1" spans="1:20">
      <c r="A32" s="10">
        <v>28</v>
      </c>
      <c r="B32" s="32" t="s">
        <v>449</v>
      </c>
      <c r="C32" s="43">
        <v>5.152</v>
      </c>
      <c r="D32" s="14">
        <f t="shared" si="4"/>
        <v>58578.24</v>
      </c>
      <c r="E32" s="14">
        <f t="shared" si="5"/>
        <v>136682.56</v>
      </c>
      <c r="F32" s="14">
        <f t="shared" si="6"/>
        <v>5347.776</v>
      </c>
      <c r="G32" s="33"/>
      <c r="H32" s="14"/>
      <c r="I32" s="14"/>
      <c r="J32" s="34"/>
      <c r="K32" s="14"/>
      <c r="L32" s="14"/>
      <c r="M32" s="43"/>
      <c r="N32" s="14"/>
      <c r="O32" s="14"/>
      <c r="P32" s="34"/>
      <c r="Q32" s="14"/>
      <c r="R32" s="14"/>
      <c r="S32" s="12">
        <f t="shared" si="2"/>
        <v>5.152</v>
      </c>
      <c r="T32" s="14">
        <f t="shared" si="3"/>
        <v>200608.576</v>
      </c>
    </row>
    <row r="33" ht="30" customHeight="1" spans="1:20">
      <c r="A33" s="10">
        <v>29</v>
      </c>
      <c r="B33" s="32" t="s">
        <v>450</v>
      </c>
      <c r="C33" s="43">
        <v>4.52</v>
      </c>
      <c r="D33" s="14">
        <f t="shared" si="4"/>
        <v>51392.4</v>
      </c>
      <c r="E33" s="14">
        <f t="shared" si="5"/>
        <v>119915.6</v>
      </c>
      <c r="F33" s="14">
        <f t="shared" si="6"/>
        <v>4691.76</v>
      </c>
      <c r="G33" s="33"/>
      <c r="H33" s="14"/>
      <c r="I33" s="14"/>
      <c r="J33" s="34"/>
      <c r="K33" s="14"/>
      <c r="L33" s="14"/>
      <c r="M33" s="43"/>
      <c r="N33" s="14"/>
      <c r="O33" s="14"/>
      <c r="P33" s="34"/>
      <c r="Q33" s="14"/>
      <c r="R33" s="14"/>
      <c r="S33" s="12">
        <f t="shared" si="2"/>
        <v>4.52</v>
      </c>
      <c r="T33" s="14">
        <f t="shared" si="3"/>
        <v>175999.76</v>
      </c>
    </row>
    <row r="34" ht="30" customHeight="1" spans="1:20">
      <c r="A34" s="10">
        <v>30</v>
      </c>
      <c r="B34" s="32" t="s">
        <v>451</v>
      </c>
      <c r="C34" s="43">
        <v>0.31</v>
      </c>
      <c r="D34" s="14">
        <f t="shared" si="4"/>
        <v>3524.7</v>
      </c>
      <c r="E34" s="14">
        <f t="shared" si="5"/>
        <v>8224.3</v>
      </c>
      <c r="F34" s="14">
        <f t="shared" si="6"/>
        <v>321.78</v>
      </c>
      <c r="G34" s="33"/>
      <c r="H34" s="14"/>
      <c r="I34" s="14"/>
      <c r="J34" s="34"/>
      <c r="K34" s="14"/>
      <c r="L34" s="14"/>
      <c r="M34" s="43"/>
      <c r="N34" s="14"/>
      <c r="O34" s="14"/>
      <c r="P34" s="34"/>
      <c r="Q34" s="14"/>
      <c r="R34" s="14"/>
      <c r="S34" s="12">
        <f t="shared" si="2"/>
        <v>0.31</v>
      </c>
      <c r="T34" s="14">
        <f t="shared" si="3"/>
        <v>12070.78</v>
      </c>
    </row>
    <row r="35" ht="30" customHeight="1" spans="1:20">
      <c r="A35" s="10">
        <v>31</v>
      </c>
      <c r="B35" s="32" t="s">
        <v>452</v>
      </c>
      <c r="C35" s="43">
        <v>4.212</v>
      </c>
      <c r="D35" s="14">
        <f t="shared" si="4"/>
        <v>47890.44</v>
      </c>
      <c r="E35" s="14">
        <f t="shared" si="5"/>
        <v>111744.36</v>
      </c>
      <c r="F35" s="14">
        <f t="shared" si="6"/>
        <v>4372.056</v>
      </c>
      <c r="G35" s="33"/>
      <c r="H35" s="14"/>
      <c r="I35" s="14"/>
      <c r="J35" s="34"/>
      <c r="K35" s="14"/>
      <c r="L35" s="14"/>
      <c r="M35" s="43">
        <v>0.422</v>
      </c>
      <c r="N35" s="14">
        <f>M35*37900*0.3</f>
        <v>4798.14</v>
      </c>
      <c r="O35" s="14">
        <f>M35*37900*0.7</f>
        <v>11195.66</v>
      </c>
      <c r="P35" s="34"/>
      <c r="Q35" s="14"/>
      <c r="R35" s="14"/>
      <c r="S35" s="12">
        <f t="shared" si="2"/>
        <v>4.634</v>
      </c>
      <c r="T35" s="14">
        <f t="shared" si="3"/>
        <v>180000.656</v>
      </c>
    </row>
    <row r="36" ht="30" customHeight="1" spans="1:20">
      <c r="A36" s="10">
        <v>32</v>
      </c>
      <c r="B36" s="32" t="s">
        <v>453</v>
      </c>
      <c r="C36" s="43"/>
      <c r="D36" s="14"/>
      <c r="E36" s="14"/>
      <c r="F36" s="14"/>
      <c r="G36" s="33"/>
      <c r="H36" s="14"/>
      <c r="I36" s="14"/>
      <c r="J36" s="34">
        <v>5.926</v>
      </c>
      <c r="K36" s="14">
        <f t="shared" ref="K36:K45" si="23">J36*37900*0.3</f>
        <v>67378.62</v>
      </c>
      <c r="L36" s="14">
        <f t="shared" ref="L36:L45" si="24">J36*37900*0.7</f>
        <v>157216.78</v>
      </c>
      <c r="M36" s="43">
        <v>0.684</v>
      </c>
      <c r="N36" s="14">
        <f>M36*37900*0.3</f>
        <v>7777.08</v>
      </c>
      <c r="O36" s="14">
        <f>M36*37900*0.7</f>
        <v>18146.52</v>
      </c>
      <c r="P36" s="34"/>
      <c r="Q36" s="14"/>
      <c r="R36" s="14"/>
      <c r="S36" s="12">
        <f t="shared" si="2"/>
        <v>6.61</v>
      </c>
      <c r="T36" s="14">
        <f t="shared" si="3"/>
        <v>250519</v>
      </c>
    </row>
    <row r="37" ht="30" customHeight="1" spans="1:20">
      <c r="A37" s="10">
        <v>33</v>
      </c>
      <c r="B37" s="32" t="s">
        <v>454</v>
      </c>
      <c r="C37" s="43"/>
      <c r="D37" s="14"/>
      <c r="E37" s="14"/>
      <c r="F37" s="14"/>
      <c r="G37" s="33"/>
      <c r="H37" s="14"/>
      <c r="I37" s="14"/>
      <c r="J37" s="34">
        <v>2.402</v>
      </c>
      <c r="K37" s="14">
        <f t="shared" si="23"/>
        <v>27310.74</v>
      </c>
      <c r="L37" s="14">
        <f t="shared" si="24"/>
        <v>63725.06</v>
      </c>
      <c r="M37" s="43"/>
      <c r="N37" s="14"/>
      <c r="O37" s="14"/>
      <c r="P37" s="34"/>
      <c r="Q37" s="14"/>
      <c r="R37" s="14"/>
      <c r="S37" s="12">
        <f t="shared" si="2"/>
        <v>2.402</v>
      </c>
      <c r="T37" s="14">
        <f t="shared" si="3"/>
        <v>91035.8</v>
      </c>
    </row>
    <row r="38" ht="30" customHeight="1" spans="1:20">
      <c r="A38" s="10">
        <v>34</v>
      </c>
      <c r="B38" s="32" t="s">
        <v>455</v>
      </c>
      <c r="C38" s="43">
        <v>1.221</v>
      </c>
      <c r="D38" s="14">
        <f t="shared" ref="D38:D45" si="25">C38*37900*0.3</f>
        <v>13882.77</v>
      </c>
      <c r="E38" s="14">
        <f t="shared" ref="E38:E45" si="26">C38*37900*0.7</f>
        <v>32393.13</v>
      </c>
      <c r="F38" s="14">
        <f t="shared" ref="F38:F45" si="27">C38*1730*0.6</f>
        <v>1267.398</v>
      </c>
      <c r="G38" s="33"/>
      <c r="H38" s="14"/>
      <c r="I38" s="14"/>
      <c r="J38" s="34"/>
      <c r="K38" s="14"/>
      <c r="L38" s="14"/>
      <c r="M38" s="43"/>
      <c r="N38" s="14"/>
      <c r="O38" s="14"/>
      <c r="P38" s="34"/>
      <c r="Q38" s="14"/>
      <c r="R38" s="14"/>
      <c r="S38" s="12">
        <f t="shared" si="2"/>
        <v>1.221</v>
      </c>
      <c r="T38" s="14">
        <f t="shared" si="3"/>
        <v>47543.298</v>
      </c>
    </row>
    <row r="39" ht="30" customHeight="1" spans="1:20">
      <c r="A39" s="10">
        <v>35</v>
      </c>
      <c r="B39" s="32" t="s">
        <v>456</v>
      </c>
      <c r="C39" s="43">
        <v>2.861</v>
      </c>
      <c r="D39" s="14">
        <f t="shared" si="25"/>
        <v>32529.57</v>
      </c>
      <c r="E39" s="14">
        <f t="shared" si="26"/>
        <v>75902.33</v>
      </c>
      <c r="F39" s="14">
        <f t="shared" si="27"/>
        <v>2969.718</v>
      </c>
      <c r="G39" s="33"/>
      <c r="H39" s="14"/>
      <c r="I39" s="14"/>
      <c r="J39" s="34"/>
      <c r="K39" s="14"/>
      <c r="L39" s="14"/>
      <c r="M39" s="43"/>
      <c r="N39" s="14"/>
      <c r="O39" s="14"/>
      <c r="P39" s="34">
        <v>0.867</v>
      </c>
      <c r="Q39" s="14">
        <f>P39*18950*0.3</f>
        <v>4928.895</v>
      </c>
      <c r="R39" s="14">
        <f>P39*18950*0.7</f>
        <v>11500.755</v>
      </c>
      <c r="S39" s="12">
        <f t="shared" si="2"/>
        <v>3.728</v>
      </c>
      <c r="T39" s="14">
        <f t="shared" si="3"/>
        <v>127831.268</v>
      </c>
    </row>
    <row r="40" ht="30" customHeight="1" spans="1:20">
      <c r="A40" s="10">
        <v>36</v>
      </c>
      <c r="B40" s="32" t="s">
        <v>457</v>
      </c>
      <c r="C40" s="43">
        <v>1.189</v>
      </c>
      <c r="D40" s="14">
        <f t="shared" si="25"/>
        <v>13518.93</v>
      </c>
      <c r="E40" s="14">
        <f t="shared" si="26"/>
        <v>31544.17</v>
      </c>
      <c r="F40" s="14">
        <f t="shared" si="27"/>
        <v>1234.182</v>
      </c>
      <c r="G40" s="33"/>
      <c r="H40" s="14"/>
      <c r="I40" s="14"/>
      <c r="J40" s="34"/>
      <c r="K40" s="14"/>
      <c r="L40" s="14"/>
      <c r="M40" s="43"/>
      <c r="N40" s="14"/>
      <c r="O40" s="14"/>
      <c r="P40" s="34"/>
      <c r="Q40" s="14"/>
      <c r="R40" s="14"/>
      <c r="S40" s="12">
        <f t="shared" si="2"/>
        <v>1.189</v>
      </c>
      <c r="T40" s="14">
        <f t="shared" si="3"/>
        <v>46297.282</v>
      </c>
    </row>
    <row r="41" ht="30" customHeight="1" spans="1:20">
      <c r="A41" s="10">
        <v>37</v>
      </c>
      <c r="B41" s="36" t="s">
        <v>458</v>
      </c>
      <c r="C41" s="43">
        <v>0.624</v>
      </c>
      <c r="D41" s="14">
        <f t="shared" si="25"/>
        <v>7094.88</v>
      </c>
      <c r="E41" s="14">
        <f t="shared" si="26"/>
        <v>16554.72</v>
      </c>
      <c r="F41" s="14">
        <f t="shared" si="27"/>
        <v>647.712</v>
      </c>
      <c r="G41" s="33"/>
      <c r="H41" s="14"/>
      <c r="I41" s="14"/>
      <c r="J41" s="34">
        <v>4.227</v>
      </c>
      <c r="K41" s="14">
        <f t="shared" si="23"/>
        <v>48060.99</v>
      </c>
      <c r="L41" s="14">
        <f t="shared" si="24"/>
        <v>112142.31</v>
      </c>
      <c r="M41" s="43">
        <v>0.363</v>
      </c>
      <c r="N41" s="14">
        <f t="shared" ref="N41:N43" si="28">M41*37900*0.3</f>
        <v>4127.31</v>
      </c>
      <c r="O41" s="14">
        <f t="shared" ref="O41:O43" si="29">M41*37900*0.7</f>
        <v>9630.39</v>
      </c>
      <c r="P41" s="34"/>
      <c r="Q41" s="14"/>
      <c r="R41" s="14"/>
      <c r="S41" s="12">
        <f t="shared" si="2"/>
        <v>5.214</v>
      </c>
      <c r="T41" s="14">
        <f t="shared" si="3"/>
        <v>198258.312</v>
      </c>
    </row>
    <row r="42" ht="30" customHeight="1" spans="1:20">
      <c r="A42" s="10">
        <v>38</v>
      </c>
      <c r="B42" s="32" t="s">
        <v>459</v>
      </c>
      <c r="C42" s="43">
        <v>11.969</v>
      </c>
      <c r="D42" s="14">
        <f t="shared" si="25"/>
        <v>136087.53</v>
      </c>
      <c r="E42" s="14">
        <f t="shared" si="26"/>
        <v>317537.57</v>
      </c>
      <c r="F42" s="14">
        <f t="shared" si="27"/>
        <v>12423.822</v>
      </c>
      <c r="G42" s="33">
        <v>5.521</v>
      </c>
      <c r="H42" s="14">
        <f>G42*37900*0.3</f>
        <v>62773.77</v>
      </c>
      <c r="I42" s="14">
        <f>G42*37900*0.7</f>
        <v>146472.13</v>
      </c>
      <c r="J42" s="34">
        <v>22.773</v>
      </c>
      <c r="K42" s="14">
        <f t="shared" si="23"/>
        <v>258929.01</v>
      </c>
      <c r="L42" s="14">
        <f t="shared" si="24"/>
        <v>604167.69</v>
      </c>
      <c r="M42" s="43">
        <v>2.691</v>
      </c>
      <c r="N42" s="14">
        <f t="shared" si="28"/>
        <v>30596.67</v>
      </c>
      <c r="O42" s="14">
        <f t="shared" si="29"/>
        <v>71392.23</v>
      </c>
      <c r="P42" s="34">
        <v>0.66</v>
      </c>
      <c r="Q42" s="14">
        <f>P42*18950*0.3</f>
        <v>3752.1</v>
      </c>
      <c r="R42" s="14">
        <f>P42*18950*0.7</f>
        <v>8754.9</v>
      </c>
      <c r="S42" s="12">
        <f t="shared" si="2"/>
        <v>43.614</v>
      </c>
      <c r="T42" s="14">
        <f t="shared" si="3"/>
        <v>1652887.422</v>
      </c>
    </row>
    <row r="43" ht="30" customHeight="1" spans="1:20">
      <c r="A43" s="10">
        <v>39</v>
      </c>
      <c r="B43" s="32" t="s">
        <v>460</v>
      </c>
      <c r="C43" s="43">
        <v>5.982</v>
      </c>
      <c r="D43" s="14">
        <f t="shared" si="25"/>
        <v>68015.34</v>
      </c>
      <c r="E43" s="14">
        <f t="shared" si="26"/>
        <v>158702.46</v>
      </c>
      <c r="F43" s="14">
        <f t="shared" si="27"/>
        <v>6209.316</v>
      </c>
      <c r="G43" s="33"/>
      <c r="H43" s="14"/>
      <c r="I43" s="14"/>
      <c r="J43" s="34">
        <v>2.916</v>
      </c>
      <c r="K43" s="14">
        <f t="shared" si="23"/>
        <v>33154.92</v>
      </c>
      <c r="L43" s="14">
        <f t="shared" si="24"/>
        <v>77361.48</v>
      </c>
      <c r="M43" s="43">
        <v>0.491</v>
      </c>
      <c r="N43" s="14">
        <f t="shared" si="28"/>
        <v>5582.67</v>
      </c>
      <c r="O43" s="14">
        <f t="shared" si="29"/>
        <v>13026.23</v>
      </c>
      <c r="P43" s="34"/>
      <c r="Q43" s="14"/>
      <c r="R43" s="14"/>
      <c r="S43" s="12">
        <f t="shared" si="2"/>
        <v>9.389</v>
      </c>
      <c r="T43" s="14">
        <f t="shared" si="3"/>
        <v>362052.416</v>
      </c>
    </row>
    <row r="44" ht="30" customHeight="1" spans="1:20">
      <c r="A44" s="10">
        <v>40</v>
      </c>
      <c r="B44" s="32" t="s">
        <v>461</v>
      </c>
      <c r="C44" s="43">
        <v>0.808</v>
      </c>
      <c r="D44" s="14">
        <f t="shared" si="25"/>
        <v>9186.96</v>
      </c>
      <c r="E44" s="14">
        <f t="shared" si="26"/>
        <v>21436.24</v>
      </c>
      <c r="F44" s="14">
        <f t="shared" si="27"/>
        <v>838.704</v>
      </c>
      <c r="G44" s="33"/>
      <c r="H44" s="14"/>
      <c r="I44" s="14"/>
      <c r="J44" s="34">
        <v>0.076</v>
      </c>
      <c r="K44" s="14">
        <f t="shared" si="23"/>
        <v>864.12</v>
      </c>
      <c r="L44" s="14">
        <f t="shared" si="24"/>
        <v>2016.28</v>
      </c>
      <c r="M44" s="43"/>
      <c r="N44" s="14"/>
      <c r="O44" s="14"/>
      <c r="P44" s="34"/>
      <c r="Q44" s="14"/>
      <c r="R44" s="14"/>
      <c r="S44" s="12">
        <f t="shared" si="2"/>
        <v>0.884</v>
      </c>
      <c r="T44" s="14">
        <f t="shared" si="3"/>
        <v>34342.304</v>
      </c>
    </row>
    <row r="45" ht="30" customHeight="1" spans="1:20">
      <c r="A45" s="10">
        <v>41</v>
      </c>
      <c r="B45" s="32" t="s">
        <v>462</v>
      </c>
      <c r="C45" s="43">
        <v>3.514</v>
      </c>
      <c r="D45" s="14">
        <f t="shared" si="25"/>
        <v>39954.18</v>
      </c>
      <c r="E45" s="14">
        <f t="shared" si="26"/>
        <v>93226.42</v>
      </c>
      <c r="F45" s="14">
        <f t="shared" si="27"/>
        <v>3647.532</v>
      </c>
      <c r="G45" s="33"/>
      <c r="H45" s="14"/>
      <c r="I45" s="14"/>
      <c r="J45" s="34">
        <v>3.292</v>
      </c>
      <c r="K45" s="14">
        <f t="shared" si="23"/>
        <v>37430.04</v>
      </c>
      <c r="L45" s="14">
        <f t="shared" si="24"/>
        <v>87336.76</v>
      </c>
      <c r="M45" s="43"/>
      <c r="N45" s="14"/>
      <c r="O45" s="14"/>
      <c r="P45" s="34"/>
      <c r="Q45" s="14"/>
      <c r="R45" s="14"/>
      <c r="S45" s="12">
        <f t="shared" si="2"/>
        <v>6.806</v>
      </c>
      <c r="T45" s="14">
        <f t="shared" si="3"/>
        <v>261594.932</v>
      </c>
    </row>
    <row r="46" s="1" customFormat="1" ht="30" customHeight="1" spans="1:20">
      <c r="A46" s="16" t="s">
        <v>46</v>
      </c>
      <c r="B46" s="17"/>
      <c r="C46" s="18">
        <f t="shared" ref="C46:T46" si="30">SUM(C5:C45)</f>
        <v>143.357</v>
      </c>
      <c r="D46" s="19">
        <f t="shared" si="30"/>
        <v>1629969.09</v>
      </c>
      <c r="E46" s="19">
        <f t="shared" si="30"/>
        <v>3803261.21</v>
      </c>
      <c r="F46" s="19">
        <f t="shared" si="30"/>
        <v>148804.566</v>
      </c>
      <c r="G46" s="18">
        <f t="shared" si="30"/>
        <v>7.023</v>
      </c>
      <c r="H46" s="19">
        <f t="shared" si="30"/>
        <v>79851.51</v>
      </c>
      <c r="I46" s="19">
        <f t="shared" si="30"/>
        <v>186320.19</v>
      </c>
      <c r="J46" s="18">
        <f t="shared" si="30"/>
        <v>222.316</v>
      </c>
      <c r="K46" s="19">
        <f t="shared" si="30"/>
        <v>2527732.92</v>
      </c>
      <c r="L46" s="19">
        <f t="shared" si="30"/>
        <v>5898043.48</v>
      </c>
      <c r="M46" s="18">
        <f t="shared" si="30"/>
        <v>13.167</v>
      </c>
      <c r="N46" s="19">
        <f t="shared" si="30"/>
        <v>149708.79</v>
      </c>
      <c r="O46" s="19">
        <f t="shared" si="30"/>
        <v>349320.51</v>
      </c>
      <c r="P46" s="45">
        <f t="shared" si="30"/>
        <v>11.262</v>
      </c>
      <c r="Q46" s="19">
        <f t="shared" si="30"/>
        <v>64024.47</v>
      </c>
      <c r="R46" s="19">
        <f t="shared" si="30"/>
        <v>149390.43</v>
      </c>
      <c r="S46" s="18">
        <f t="shared" si="30"/>
        <v>397.125</v>
      </c>
      <c r="T46" s="19">
        <f t="shared" si="30"/>
        <v>14986427.166</v>
      </c>
    </row>
  </sheetData>
  <mergeCells count="12">
    <mergeCell ref="A1:T1"/>
    <mergeCell ref="C2:O2"/>
    <mergeCell ref="C3:F3"/>
    <mergeCell ref="G3:I3"/>
    <mergeCell ref="J3:L3"/>
    <mergeCell ref="M3:O3"/>
    <mergeCell ref="A46:B46"/>
    <mergeCell ref="A2:A4"/>
    <mergeCell ref="B2:B4"/>
    <mergeCell ref="S2:S4"/>
    <mergeCell ref="T2:T4"/>
    <mergeCell ref="P2:R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pane ySplit="4" topLeftCell="A9" activePane="bottomLeft" state="frozen"/>
      <selection/>
      <selection pane="bottomLeft" activeCell="H9" sqref="H9"/>
    </sheetView>
  </sheetViews>
  <sheetFormatPr defaultColWidth="9" defaultRowHeight="13.5"/>
  <cols>
    <col min="1" max="1" width="6.25" customWidth="1"/>
    <col min="3" max="3" width="9.25"/>
    <col min="4" max="5" width="14.125"/>
    <col min="6" max="6" width="12.875"/>
    <col min="7" max="7" width="9.25"/>
    <col min="8" max="9" width="14.125"/>
    <col min="11" max="11" width="12.875"/>
    <col min="12" max="12" width="14.125"/>
    <col min="14" max="14" width="11.625"/>
    <col min="15" max="15" width="12.875"/>
    <col min="16" max="16" width="9.25"/>
    <col min="17" max="17" width="15.375"/>
  </cols>
  <sheetData>
    <row r="1" ht="25.5" spans="1:17">
      <c r="A1" s="30" t="s">
        <v>463</v>
      </c>
      <c r="B1" s="30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32" t="s">
        <v>464</v>
      </c>
      <c r="C5" s="33"/>
      <c r="D5" s="14"/>
      <c r="E5" s="14"/>
      <c r="F5" s="14"/>
      <c r="G5" s="34">
        <v>0.105</v>
      </c>
      <c r="H5" s="14">
        <f t="shared" ref="H5:H8" si="0">G5*37900*0.3</f>
        <v>1193.85</v>
      </c>
      <c r="I5" s="14">
        <f t="shared" ref="I5:I8" si="1">G5*37900*0.7</f>
        <v>2785.65</v>
      </c>
      <c r="J5" s="34">
        <v>0.077</v>
      </c>
      <c r="K5" s="14">
        <f t="shared" ref="K5:K7" si="2">J5*37900*0.3</f>
        <v>875.49</v>
      </c>
      <c r="L5" s="14">
        <f t="shared" ref="L5:L7" si="3">J5*37900*0.7</f>
        <v>2042.81</v>
      </c>
      <c r="M5" s="33"/>
      <c r="N5" s="14"/>
      <c r="O5" s="14"/>
      <c r="P5" s="12">
        <f t="shared" ref="P5:P16" si="4">M5+J5+G5+C5</f>
        <v>0.182</v>
      </c>
      <c r="Q5" s="14">
        <f t="shared" ref="Q5:Q16" si="5">O5+N5+L5+K5+I5+H5+F5+E5+D5</f>
        <v>6897.8</v>
      </c>
    </row>
    <row r="6" ht="30" customHeight="1" spans="1:17">
      <c r="A6" s="10">
        <v>2</v>
      </c>
      <c r="B6" s="32" t="s">
        <v>465</v>
      </c>
      <c r="C6" s="34">
        <v>3.527</v>
      </c>
      <c r="D6" s="14">
        <f t="shared" ref="D6:D8" si="6">C6*37900*0.3</f>
        <v>40101.99</v>
      </c>
      <c r="E6" s="14">
        <f t="shared" ref="E6:E8" si="7">C6*37900*0.7</f>
        <v>93571.31</v>
      </c>
      <c r="F6" s="14">
        <f t="shared" ref="F6:F8" si="8">C6*1730*0.6</f>
        <v>3661.026</v>
      </c>
      <c r="G6" s="34">
        <v>0.967</v>
      </c>
      <c r="H6" s="14">
        <f t="shared" si="0"/>
        <v>10994.79</v>
      </c>
      <c r="I6" s="14">
        <f t="shared" si="1"/>
        <v>25654.51</v>
      </c>
      <c r="J6" s="34">
        <v>0.298</v>
      </c>
      <c r="K6" s="14">
        <f t="shared" si="2"/>
        <v>3388.26</v>
      </c>
      <c r="L6" s="14">
        <f t="shared" si="3"/>
        <v>7905.94</v>
      </c>
      <c r="M6" s="34"/>
      <c r="N6" s="14"/>
      <c r="O6" s="14"/>
      <c r="P6" s="12">
        <f t="shared" si="4"/>
        <v>4.792</v>
      </c>
      <c r="Q6" s="14">
        <f t="shared" si="5"/>
        <v>185277.826</v>
      </c>
    </row>
    <row r="7" ht="30" customHeight="1" spans="1:17">
      <c r="A7" s="10">
        <v>3</v>
      </c>
      <c r="B7" s="35" t="s">
        <v>466</v>
      </c>
      <c r="C7" s="33">
        <v>4.338</v>
      </c>
      <c r="D7" s="14">
        <f t="shared" si="6"/>
        <v>49323.06</v>
      </c>
      <c r="E7" s="14">
        <f t="shared" si="7"/>
        <v>115087.14</v>
      </c>
      <c r="F7" s="14">
        <f t="shared" si="8"/>
        <v>4502.844</v>
      </c>
      <c r="G7" s="34">
        <v>7.523</v>
      </c>
      <c r="H7" s="14">
        <f t="shared" si="0"/>
        <v>85536.51</v>
      </c>
      <c r="I7" s="14">
        <f t="shared" si="1"/>
        <v>199585.19</v>
      </c>
      <c r="J7" s="34">
        <v>0.764</v>
      </c>
      <c r="K7" s="14">
        <f t="shared" si="2"/>
        <v>8686.68</v>
      </c>
      <c r="L7" s="14">
        <f t="shared" si="3"/>
        <v>20268.92</v>
      </c>
      <c r="M7" s="34"/>
      <c r="N7" s="14"/>
      <c r="O7" s="14"/>
      <c r="P7" s="12">
        <f t="shared" si="4"/>
        <v>12.625</v>
      </c>
      <c r="Q7" s="14">
        <f t="shared" si="5"/>
        <v>482990.344</v>
      </c>
    </row>
    <row r="8" ht="30" customHeight="1" spans="1:17">
      <c r="A8" s="10">
        <v>4</v>
      </c>
      <c r="B8" s="32" t="s">
        <v>467</v>
      </c>
      <c r="C8" s="33">
        <v>0.097</v>
      </c>
      <c r="D8" s="14">
        <f t="shared" si="6"/>
        <v>1102.89</v>
      </c>
      <c r="E8" s="14">
        <f t="shared" si="7"/>
        <v>2573.41</v>
      </c>
      <c r="F8" s="14">
        <f t="shared" si="8"/>
        <v>100.686</v>
      </c>
      <c r="G8" s="33">
        <v>0.431</v>
      </c>
      <c r="H8" s="14">
        <f t="shared" si="0"/>
        <v>4900.47</v>
      </c>
      <c r="I8" s="14">
        <f t="shared" si="1"/>
        <v>11434.43</v>
      </c>
      <c r="J8" s="34"/>
      <c r="K8" s="14"/>
      <c r="L8" s="14"/>
      <c r="M8" s="34"/>
      <c r="N8" s="14"/>
      <c r="O8" s="14"/>
      <c r="P8" s="12">
        <f t="shared" si="4"/>
        <v>0.528</v>
      </c>
      <c r="Q8" s="14">
        <f t="shared" si="5"/>
        <v>20111.886</v>
      </c>
    </row>
    <row r="9" ht="30" customHeight="1" spans="1:17">
      <c r="A9" s="10">
        <v>5</v>
      </c>
      <c r="B9" s="32" t="s">
        <v>384</v>
      </c>
      <c r="C9" s="34"/>
      <c r="D9" s="14"/>
      <c r="E9" s="14"/>
      <c r="F9" s="14"/>
      <c r="G9" s="33"/>
      <c r="H9" s="14"/>
      <c r="I9" s="14"/>
      <c r="J9" s="40">
        <v>2.889</v>
      </c>
      <c r="K9" s="14">
        <f t="shared" ref="K9:K14" si="9">J9*37900*0.3</f>
        <v>32847.93</v>
      </c>
      <c r="L9" s="14">
        <f t="shared" ref="L9:L14" si="10">J9*37900*0.7</f>
        <v>76645.17</v>
      </c>
      <c r="M9" s="33"/>
      <c r="N9" s="14"/>
      <c r="O9" s="14"/>
      <c r="P9" s="12">
        <f t="shared" si="4"/>
        <v>2.889</v>
      </c>
      <c r="Q9" s="14">
        <f t="shared" si="5"/>
        <v>109493.1</v>
      </c>
    </row>
    <row r="10" ht="30" customHeight="1" spans="1:17">
      <c r="A10" s="10">
        <v>6</v>
      </c>
      <c r="B10" s="32" t="s">
        <v>468</v>
      </c>
      <c r="C10" s="34">
        <v>9.184</v>
      </c>
      <c r="D10" s="14">
        <f t="shared" ref="D10:D14" si="11">C10*37900*0.3</f>
        <v>104422.08</v>
      </c>
      <c r="E10" s="14">
        <f t="shared" ref="E10:E14" si="12">C10*37900*0.7</f>
        <v>243651.52</v>
      </c>
      <c r="F10" s="14">
        <f t="shared" ref="F10:F14" si="13">C10*1730*0.6</f>
        <v>9532.992</v>
      </c>
      <c r="G10" s="33">
        <v>0.576</v>
      </c>
      <c r="H10" s="14">
        <f t="shared" ref="H10:H16" si="14">G10*37900*0.3</f>
        <v>6549.12</v>
      </c>
      <c r="I10" s="14">
        <f t="shared" ref="I10:I16" si="15">G10*37900*0.7</f>
        <v>15281.28</v>
      </c>
      <c r="J10" s="33">
        <v>0.08</v>
      </c>
      <c r="K10" s="14">
        <f t="shared" si="9"/>
        <v>909.6</v>
      </c>
      <c r="L10" s="14">
        <f t="shared" si="10"/>
        <v>2122.4</v>
      </c>
      <c r="M10" s="33">
        <v>0.582</v>
      </c>
      <c r="N10" s="14">
        <f>M10*18950*0.3</f>
        <v>3308.67</v>
      </c>
      <c r="O10" s="14">
        <f>M10*18950*0.7</f>
        <v>7720.23</v>
      </c>
      <c r="P10" s="12">
        <f t="shared" si="4"/>
        <v>10.422</v>
      </c>
      <c r="Q10" s="14">
        <f t="shared" si="5"/>
        <v>393497.892</v>
      </c>
    </row>
    <row r="11" ht="30" customHeight="1" spans="1:17">
      <c r="A11" s="10">
        <v>7</v>
      </c>
      <c r="B11" s="32" t="s">
        <v>469</v>
      </c>
      <c r="C11" s="34">
        <v>1.038</v>
      </c>
      <c r="D11" s="14">
        <f t="shared" si="11"/>
        <v>11802.06</v>
      </c>
      <c r="E11" s="14">
        <f t="shared" si="12"/>
        <v>27538.14</v>
      </c>
      <c r="F11" s="14">
        <f t="shared" si="13"/>
        <v>1077.444</v>
      </c>
      <c r="G11" s="33">
        <v>1.832</v>
      </c>
      <c r="H11" s="14">
        <f t="shared" si="14"/>
        <v>20829.84</v>
      </c>
      <c r="I11" s="14">
        <f t="shared" si="15"/>
        <v>48602.96</v>
      </c>
      <c r="J11" s="34"/>
      <c r="K11" s="14"/>
      <c r="L11" s="14"/>
      <c r="M11" s="34"/>
      <c r="N11" s="14"/>
      <c r="O11" s="14"/>
      <c r="P11" s="12">
        <f t="shared" si="4"/>
        <v>2.87</v>
      </c>
      <c r="Q11" s="14">
        <f t="shared" si="5"/>
        <v>109850.444</v>
      </c>
    </row>
    <row r="12" ht="30" customHeight="1" spans="1:17">
      <c r="A12" s="10">
        <v>8</v>
      </c>
      <c r="B12" s="35" t="s">
        <v>470</v>
      </c>
      <c r="C12" s="34">
        <v>0.621</v>
      </c>
      <c r="D12" s="14">
        <f t="shared" si="11"/>
        <v>7060.77</v>
      </c>
      <c r="E12" s="14">
        <f t="shared" si="12"/>
        <v>16475.13</v>
      </c>
      <c r="F12" s="14">
        <f t="shared" si="13"/>
        <v>644.598</v>
      </c>
      <c r="G12" s="33"/>
      <c r="H12" s="14"/>
      <c r="I12" s="14"/>
      <c r="J12" s="33">
        <v>0.192</v>
      </c>
      <c r="K12" s="14">
        <f t="shared" si="9"/>
        <v>2183.04</v>
      </c>
      <c r="L12" s="14">
        <f t="shared" si="10"/>
        <v>5093.76</v>
      </c>
      <c r="M12" s="40"/>
      <c r="N12" s="14"/>
      <c r="O12" s="14"/>
      <c r="P12" s="12">
        <f t="shared" si="4"/>
        <v>0.813</v>
      </c>
      <c r="Q12" s="14">
        <f t="shared" si="5"/>
        <v>31457.298</v>
      </c>
    </row>
    <row r="13" ht="30" customHeight="1" spans="1:17">
      <c r="A13" s="10">
        <v>9</v>
      </c>
      <c r="B13" s="35" t="s">
        <v>471</v>
      </c>
      <c r="C13" s="34">
        <v>0.77</v>
      </c>
      <c r="D13" s="14">
        <f t="shared" si="11"/>
        <v>8754.9</v>
      </c>
      <c r="E13" s="14">
        <f t="shared" si="12"/>
        <v>20428.1</v>
      </c>
      <c r="F13" s="14">
        <f t="shared" si="13"/>
        <v>799.26</v>
      </c>
      <c r="G13" s="34"/>
      <c r="H13" s="14"/>
      <c r="I13" s="14"/>
      <c r="J13" s="33">
        <v>0.145</v>
      </c>
      <c r="K13" s="14">
        <f t="shared" si="9"/>
        <v>1648.65</v>
      </c>
      <c r="L13" s="14">
        <f t="shared" si="10"/>
        <v>3846.85</v>
      </c>
      <c r="M13" s="34">
        <v>0.452</v>
      </c>
      <c r="N13" s="14">
        <f>M13*18950*0.3</f>
        <v>2569.62</v>
      </c>
      <c r="O13" s="14">
        <f>M13*18950*0.7</f>
        <v>5995.78</v>
      </c>
      <c r="P13" s="12">
        <f t="shared" si="4"/>
        <v>1.367</v>
      </c>
      <c r="Q13" s="14">
        <f t="shared" si="5"/>
        <v>44043.16</v>
      </c>
    </row>
    <row r="14" ht="30" customHeight="1" spans="1:17">
      <c r="A14" s="10">
        <v>10</v>
      </c>
      <c r="B14" s="36" t="s">
        <v>472</v>
      </c>
      <c r="C14" s="33">
        <v>5.343</v>
      </c>
      <c r="D14" s="14">
        <f t="shared" si="11"/>
        <v>60749.91</v>
      </c>
      <c r="E14" s="14">
        <f t="shared" si="12"/>
        <v>141749.79</v>
      </c>
      <c r="F14" s="14">
        <f t="shared" si="13"/>
        <v>5546.034</v>
      </c>
      <c r="G14" s="34">
        <v>9.513</v>
      </c>
      <c r="H14" s="14">
        <f t="shared" si="14"/>
        <v>108162.81</v>
      </c>
      <c r="I14" s="14">
        <f t="shared" si="15"/>
        <v>252379.89</v>
      </c>
      <c r="J14" s="33">
        <v>0.319</v>
      </c>
      <c r="K14" s="14">
        <f t="shared" si="9"/>
        <v>3627.03</v>
      </c>
      <c r="L14" s="14">
        <f t="shared" si="10"/>
        <v>8463.07</v>
      </c>
      <c r="M14" s="33"/>
      <c r="N14" s="14"/>
      <c r="O14" s="14"/>
      <c r="P14" s="12">
        <f t="shared" si="4"/>
        <v>15.175</v>
      </c>
      <c r="Q14" s="14">
        <f t="shared" si="5"/>
        <v>580678.534</v>
      </c>
    </row>
    <row r="15" ht="30" customHeight="1" spans="1:17">
      <c r="A15" s="10">
        <v>11</v>
      </c>
      <c r="B15" s="35" t="s">
        <v>473</v>
      </c>
      <c r="C15" s="33"/>
      <c r="D15" s="14"/>
      <c r="E15" s="14"/>
      <c r="F15" s="14"/>
      <c r="G15" s="33">
        <v>9.826</v>
      </c>
      <c r="H15" s="14">
        <f t="shared" si="14"/>
        <v>111721.62</v>
      </c>
      <c r="I15" s="14">
        <f t="shared" si="15"/>
        <v>260683.78</v>
      </c>
      <c r="J15" s="33"/>
      <c r="K15" s="14"/>
      <c r="L15" s="14"/>
      <c r="M15" s="33"/>
      <c r="N15" s="14"/>
      <c r="O15" s="14"/>
      <c r="P15" s="12">
        <f t="shared" si="4"/>
        <v>9.826</v>
      </c>
      <c r="Q15" s="14">
        <f t="shared" si="5"/>
        <v>372405.4</v>
      </c>
    </row>
    <row r="16" ht="30" customHeight="1" spans="1:17">
      <c r="A16" s="10">
        <v>12</v>
      </c>
      <c r="B16" s="32" t="s">
        <v>474</v>
      </c>
      <c r="C16" s="33"/>
      <c r="D16" s="14"/>
      <c r="E16" s="14"/>
      <c r="F16" s="14"/>
      <c r="G16" s="33">
        <v>0.212</v>
      </c>
      <c r="H16" s="14">
        <f t="shared" si="14"/>
        <v>2410.44</v>
      </c>
      <c r="I16" s="14">
        <f t="shared" si="15"/>
        <v>5624.36</v>
      </c>
      <c r="J16" s="33"/>
      <c r="K16" s="14"/>
      <c r="L16" s="14"/>
      <c r="M16" s="33"/>
      <c r="N16" s="14"/>
      <c r="O16" s="14"/>
      <c r="P16" s="12">
        <f t="shared" si="4"/>
        <v>0.212</v>
      </c>
      <c r="Q16" s="14">
        <f t="shared" si="5"/>
        <v>8034.8</v>
      </c>
    </row>
    <row r="17" s="1" customFormat="1" ht="30" customHeight="1" spans="1:17">
      <c r="A17" s="37" t="s">
        <v>46</v>
      </c>
      <c r="B17" s="38"/>
      <c r="C17" s="18">
        <f t="shared" ref="C17:Q17" si="16">SUM(C5:C16)</f>
        <v>24.918</v>
      </c>
      <c r="D17" s="19">
        <f t="shared" si="16"/>
        <v>283317.66</v>
      </c>
      <c r="E17" s="19">
        <f t="shared" si="16"/>
        <v>661074.54</v>
      </c>
      <c r="F17" s="19">
        <f t="shared" si="16"/>
        <v>25864.884</v>
      </c>
      <c r="G17" s="18">
        <f t="shared" si="16"/>
        <v>30.985</v>
      </c>
      <c r="H17" s="19">
        <f t="shared" si="16"/>
        <v>352299.45</v>
      </c>
      <c r="I17" s="19">
        <f t="shared" si="16"/>
        <v>822032.05</v>
      </c>
      <c r="J17" s="18">
        <f t="shared" si="16"/>
        <v>4.764</v>
      </c>
      <c r="K17" s="19">
        <f t="shared" si="16"/>
        <v>54166.68</v>
      </c>
      <c r="L17" s="19">
        <f t="shared" si="16"/>
        <v>126388.92</v>
      </c>
      <c r="M17" s="18">
        <f t="shared" si="16"/>
        <v>1.034</v>
      </c>
      <c r="N17" s="19">
        <f t="shared" si="16"/>
        <v>5878.29</v>
      </c>
      <c r="O17" s="19">
        <f t="shared" si="16"/>
        <v>13716.01</v>
      </c>
      <c r="P17" s="18">
        <f t="shared" si="16"/>
        <v>61.701</v>
      </c>
      <c r="Q17" s="19">
        <f t="shared" si="16"/>
        <v>2344738.484</v>
      </c>
    </row>
    <row r="18" spans="8:9">
      <c r="H18" s="39"/>
      <c r="I18" s="39"/>
    </row>
  </sheetData>
  <mergeCells count="11">
    <mergeCell ref="A1:Q1"/>
    <mergeCell ref="C2:L2"/>
    <mergeCell ref="C3:F3"/>
    <mergeCell ref="G3:I3"/>
    <mergeCell ref="J3:L3"/>
    <mergeCell ref="A17:B17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K6" sqref="K6"/>
    </sheetView>
  </sheetViews>
  <sheetFormatPr defaultColWidth="9" defaultRowHeight="13.5"/>
  <cols>
    <col min="1" max="1" width="5.875" customWidth="1"/>
    <col min="3" max="3" width="7.125" customWidth="1"/>
    <col min="4" max="4" width="6.625" customWidth="1"/>
    <col min="5" max="5" width="6.875" customWidth="1"/>
    <col min="6" max="6" width="6.625" customWidth="1"/>
    <col min="7" max="7" width="12.625"/>
    <col min="8" max="9" width="14.125"/>
    <col min="10" max="10" width="6.875" customWidth="1"/>
    <col min="11" max="11" width="6.75" customWidth="1"/>
    <col min="12" max="12" width="6.375" customWidth="1"/>
    <col min="13" max="13" width="7.375" customWidth="1"/>
    <col min="14" max="15" width="6.75" customWidth="1"/>
    <col min="16" max="16" width="9.25"/>
    <col min="17" max="17" width="14.125"/>
  </cols>
  <sheetData>
    <row r="1" ht="30" customHeight="1" spans="1:17">
      <c r="A1" s="2" t="s">
        <v>475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8.75" spans="1:17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20"/>
      <c r="M2" s="21" t="s">
        <v>4</v>
      </c>
      <c r="N2" s="22"/>
      <c r="O2" s="23"/>
      <c r="P2" s="24" t="s">
        <v>5</v>
      </c>
      <c r="Q2" s="24" t="s">
        <v>6</v>
      </c>
    </row>
    <row r="3" ht="18.75" spans="1:17">
      <c r="A3" s="7"/>
      <c r="B3" s="8"/>
      <c r="C3" s="9" t="s">
        <v>7</v>
      </c>
      <c r="D3" s="4"/>
      <c r="E3" s="4"/>
      <c r="F3" s="4"/>
      <c r="G3" s="4" t="s">
        <v>8</v>
      </c>
      <c r="H3" s="4"/>
      <c r="I3" s="4"/>
      <c r="J3" s="4" t="s">
        <v>9</v>
      </c>
      <c r="K3" s="4"/>
      <c r="L3" s="4"/>
      <c r="M3" s="25"/>
      <c r="N3" s="26"/>
      <c r="O3" s="27"/>
      <c r="P3" s="28"/>
      <c r="Q3" s="28"/>
    </row>
    <row r="4" ht="18.75" spans="1:17">
      <c r="A4" s="7"/>
      <c r="B4" s="8"/>
      <c r="C4" s="9" t="s">
        <v>10</v>
      </c>
      <c r="D4" s="4" t="s">
        <v>11</v>
      </c>
      <c r="E4" s="4" t="s">
        <v>12</v>
      </c>
      <c r="F4" s="4" t="s">
        <v>13</v>
      </c>
      <c r="G4" s="4" t="s">
        <v>10</v>
      </c>
      <c r="H4" s="4" t="s">
        <v>11</v>
      </c>
      <c r="I4" s="4" t="s">
        <v>12</v>
      </c>
      <c r="J4" s="4" t="s">
        <v>10</v>
      </c>
      <c r="K4" s="4" t="s">
        <v>11</v>
      </c>
      <c r="L4" s="4" t="s">
        <v>12</v>
      </c>
      <c r="M4" s="4" t="s">
        <v>10</v>
      </c>
      <c r="N4" s="4" t="s">
        <v>11</v>
      </c>
      <c r="O4" s="4" t="s">
        <v>12</v>
      </c>
      <c r="P4" s="29"/>
      <c r="Q4" s="29"/>
    </row>
    <row r="5" ht="30" customHeight="1" spans="1:17">
      <c r="A5" s="10">
        <v>1</v>
      </c>
      <c r="B5" s="11" t="s">
        <v>476</v>
      </c>
      <c r="C5" s="12"/>
      <c r="D5" s="12"/>
      <c r="E5" s="12"/>
      <c r="F5" s="12"/>
      <c r="G5" s="13">
        <v>11.197</v>
      </c>
      <c r="H5" s="14">
        <f t="shared" ref="H5:H8" si="0">G5*37900*0.3</f>
        <v>127309.89</v>
      </c>
      <c r="I5" s="14">
        <f t="shared" ref="I5:I8" si="1">G5*37900*0.7</f>
        <v>297056.41</v>
      </c>
      <c r="J5" s="12"/>
      <c r="K5" s="12"/>
      <c r="L5" s="12"/>
      <c r="M5" s="12"/>
      <c r="N5" s="12"/>
      <c r="O5" s="12"/>
      <c r="P5" s="12">
        <f>M5+J5+G5+C5</f>
        <v>11.197</v>
      </c>
      <c r="Q5" s="14">
        <f t="shared" ref="Q5:Q8" si="2">I5+H5</f>
        <v>424366.3</v>
      </c>
    </row>
    <row r="6" ht="30" customHeight="1" spans="1:17">
      <c r="A6" s="10">
        <v>2</v>
      </c>
      <c r="B6" s="15" t="s">
        <v>477</v>
      </c>
      <c r="C6" s="12"/>
      <c r="D6" s="12"/>
      <c r="E6" s="12"/>
      <c r="F6" s="12"/>
      <c r="G6" s="13">
        <v>1.636</v>
      </c>
      <c r="H6" s="14">
        <f t="shared" si="0"/>
        <v>18601.32</v>
      </c>
      <c r="I6" s="14">
        <f t="shared" si="1"/>
        <v>43403.08</v>
      </c>
      <c r="J6" s="12"/>
      <c r="K6" s="12"/>
      <c r="L6" s="12"/>
      <c r="M6" s="12"/>
      <c r="N6" s="12"/>
      <c r="O6" s="12"/>
      <c r="P6" s="12">
        <v>1.636137195</v>
      </c>
      <c r="Q6" s="14">
        <f t="shared" si="2"/>
        <v>62004.4</v>
      </c>
    </row>
    <row r="7" ht="30" customHeight="1" spans="1:17">
      <c r="A7" s="10">
        <v>3</v>
      </c>
      <c r="B7" s="15" t="s">
        <v>478</v>
      </c>
      <c r="C7" s="12"/>
      <c r="D7" s="12"/>
      <c r="E7" s="12"/>
      <c r="F7" s="12"/>
      <c r="G7" s="13">
        <v>5.177</v>
      </c>
      <c r="H7" s="14">
        <f t="shared" si="0"/>
        <v>58862.49</v>
      </c>
      <c r="I7" s="14">
        <f t="shared" si="1"/>
        <v>137345.81</v>
      </c>
      <c r="J7" s="12"/>
      <c r="K7" s="12"/>
      <c r="L7" s="12"/>
      <c r="M7" s="12"/>
      <c r="N7" s="12"/>
      <c r="O7" s="12"/>
      <c r="P7" s="12">
        <v>5.1768897645</v>
      </c>
      <c r="Q7" s="14">
        <f t="shared" si="2"/>
        <v>196208.3</v>
      </c>
    </row>
    <row r="8" ht="30" customHeight="1" spans="1:17">
      <c r="A8" s="10">
        <v>4</v>
      </c>
      <c r="B8" s="15" t="s">
        <v>479</v>
      </c>
      <c r="C8" s="12"/>
      <c r="D8" s="12"/>
      <c r="E8" s="12"/>
      <c r="F8" s="12"/>
      <c r="G8" s="13">
        <v>5.648</v>
      </c>
      <c r="H8" s="14">
        <f t="shared" si="0"/>
        <v>64217.76</v>
      </c>
      <c r="I8" s="14">
        <f t="shared" si="1"/>
        <v>149841.44</v>
      </c>
      <c r="J8" s="12"/>
      <c r="K8" s="12"/>
      <c r="L8" s="12"/>
      <c r="M8" s="12"/>
      <c r="N8" s="12"/>
      <c r="O8" s="12"/>
      <c r="P8" s="12">
        <v>5.64841302</v>
      </c>
      <c r="Q8" s="14">
        <f t="shared" si="2"/>
        <v>214059.2</v>
      </c>
    </row>
    <row r="9" s="1" customFormat="1" ht="30" customHeight="1" spans="1:17">
      <c r="A9" s="16" t="s">
        <v>46</v>
      </c>
      <c r="B9" s="17"/>
      <c r="C9" s="18"/>
      <c r="D9" s="18"/>
      <c r="E9" s="18"/>
      <c r="F9" s="18"/>
      <c r="G9" s="18">
        <f t="shared" ref="G9:I9" si="3">SUM(G5:G8)</f>
        <v>23.658</v>
      </c>
      <c r="H9" s="19">
        <f t="shared" si="3"/>
        <v>268991.46</v>
      </c>
      <c r="I9" s="19">
        <f t="shared" si="3"/>
        <v>627646.74</v>
      </c>
      <c r="J9" s="18"/>
      <c r="K9" s="18"/>
      <c r="L9" s="18"/>
      <c r="M9" s="18"/>
      <c r="N9" s="18"/>
      <c r="O9" s="18"/>
      <c r="P9" s="18">
        <f>SUM(P5:P8)</f>
        <v>23.6584399795</v>
      </c>
      <c r="Q9" s="19">
        <f>SUM(Q5:Q8)</f>
        <v>896638.2</v>
      </c>
    </row>
  </sheetData>
  <mergeCells count="11">
    <mergeCell ref="A1:Q1"/>
    <mergeCell ref="C2:L2"/>
    <mergeCell ref="C3:F3"/>
    <mergeCell ref="G3:I3"/>
    <mergeCell ref="J3:L3"/>
    <mergeCell ref="A9:B9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pane ySplit="4" topLeftCell="A12" activePane="bottomLeft" state="frozen"/>
      <selection/>
      <selection pane="bottomLeft" activeCell="A1" sqref="A1:Q1"/>
    </sheetView>
  </sheetViews>
  <sheetFormatPr defaultColWidth="9" defaultRowHeight="13.5"/>
  <cols>
    <col min="3" max="3" width="9.25"/>
    <col min="4" max="5" width="14.125"/>
    <col min="6" max="6" width="12.875"/>
    <col min="7" max="7" width="9.25"/>
    <col min="8" max="9" width="14.125"/>
    <col min="11" max="12" width="12.875"/>
    <col min="14" max="15" width="12.875"/>
    <col min="16" max="16" width="9.25"/>
    <col min="17" max="17" width="15.375"/>
  </cols>
  <sheetData>
    <row r="1" ht="31.5" spans="1:17">
      <c r="A1" s="50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0" t="s">
        <v>56</v>
      </c>
      <c r="C5" s="108"/>
      <c r="D5" s="109"/>
      <c r="E5" s="109"/>
      <c r="F5" s="109"/>
      <c r="G5" s="108">
        <v>2.616</v>
      </c>
      <c r="H5" s="109">
        <f t="shared" ref="H5:H9" si="0">G5*37900*0.3</f>
        <v>29743.92</v>
      </c>
      <c r="I5" s="109">
        <f t="shared" ref="I5:I9" si="1">G5*37900*0.7</f>
        <v>69402.48</v>
      </c>
      <c r="J5" s="108"/>
      <c r="K5" s="109"/>
      <c r="L5" s="109"/>
      <c r="M5" s="108"/>
      <c r="N5" s="109"/>
      <c r="O5" s="109"/>
      <c r="P5" s="108">
        <f t="shared" ref="P5:P25" si="2">M5+J5+G5+C5</f>
        <v>2.616</v>
      </c>
      <c r="Q5" s="109">
        <f t="shared" ref="Q5:Q25" si="3">O5+N5+L5+K5+I5+H5+F5+E5+D5</f>
        <v>99146.4</v>
      </c>
    </row>
    <row r="6" ht="30" customHeight="1" spans="1:17">
      <c r="A6" s="10">
        <v>2</v>
      </c>
      <c r="B6" s="10" t="s">
        <v>57</v>
      </c>
      <c r="C6" s="108">
        <v>0.751</v>
      </c>
      <c r="D6" s="109">
        <f t="shared" ref="D6:D18" si="4">C6*37900*0.3</f>
        <v>8538.87</v>
      </c>
      <c r="E6" s="109">
        <f t="shared" ref="E6:E18" si="5">C6*37900*0.7</f>
        <v>19924.03</v>
      </c>
      <c r="F6" s="109">
        <f t="shared" ref="F6:F18" si="6">C6*1730*0.6</f>
        <v>779.538</v>
      </c>
      <c r="G6" s="108">
        <v>0.675</v>
      </c>
      <c r="H6" s="109">
        <f t="shared" si="0"/>
        <v>7674.75</v>
      </c>
      <c r="I6" s="109">
        <f t="shared" si="1"/>
        <v>17907.75</v>
      </c>
      <c r="J6" s="108"/>
      <c r="K6" s="109"/>
      <c r="L6" s="109"/>
      <c r="M6" s="141"/>
      <c r="N6" s="109"/>
      <c r="O6" s="109"/>
      <c r="P6" s="108">
        <f t="shared" si="2"/>
        <v>1.426</v>
      </c>
      <c r="Q6" s="109">
        <f t="shared" si="3"/>
        <v>54824.938</v>
      </c>
    </row>
    <row r="7" ht="30" customHeight="1" spans="1:17">
      <c r="A7" s="10">
        <v>3</v>
      </c>
      <c r="B7" s="10" t="s">
        <v>58</v>
      </c>
      <c r="C7" s="108">
        <v>2.145</v>
      </c>
      <c r="D7" s="109">
        <f t="shared" si="4"/>
        <v>24388.65</v>
      </c>
      <c r="E7" s="109">
        <f t="shared" si="5"/>
        <v>56906.85</v>
      </c>
      <c r="F7" s="109">
        <f t="shared" si="6"/>
        <v>2226.51</v>
      </c>
      <c r="G7" s="108">
        <v>1.152</v>
      </c>
      <c r="H7" s="109">
        <f t="shared" si="0"/>
        <v>13098.24</v>
      </c>
      <c r="I7" s="109">
        <f t="shared" si="1"/>
        <v>30562.56</v>
      </c>
      <c r="J7" s="108"/>
      <c r="K7" s="109"/>
      <c r="L7" s="109"/>
      <c r="M7" s="141"/>
      <c r="N7" s="109"/>
      <c r="O7" s="109"/>
      <c r="P7" s="108">
        <f t="shared" si="2"/>
        <v>3.297</v>
      </c>
      <c r="Q7" s="109">
        <f t="shared" si="3"/>
        <v>127182.81</v>
      </c>
    </row>
    <row r="8" ht="30" customHeight="1" spans="1:17">
      <c r="A8" s="10">
        <v>4</v>
      </c>
      <c r="B8" s="10" t="s">
        <v>59</v>
      </c>
      <c r="C8" s="108">
        <v>1.079</v>
      </c>
      <c r="D8" s="109">
        <f t="shared" si="4"/>
        <v>12268.23</v>
      </c>
      <c r="E8" s="109">
        <f t="shared" si="5"/>
        <v>28625.87</v>
      </c>
      <c r="F8" s="109">
        <f t="shared" si="6"/>
        <v>1120.002</v>
      </c>
      <c r="G8" s="108">
        <v>0.912</v>
      </c>
      <c r="H8" s="109">
        <f t="shared" si="0"/>
        <v>10369.44</v>
      </c>
      <c r="I8" s="109">
        <f t="shared" si="1"/>
        <v>24195.36</v>
      </c>
      <c r="J8" s="108"/>
      <c r="K8" s="109"/>
      <c r="L8" s="109"/>
      <c r="M8" s="141"/>
      <c r="N8" s="109"/>
      <c r="O8" s="109"/>
      <c r="P8" s="108">
        <f t="shared" si="2"/>
        <v>1.991</v>
      </c>
      <c r="Q8" s="109">
        <f t="shared" si="3"/>
        <v>76578.902</v>
      </c>
    </row>
    <row r="9" ht="30" customHeight="1" spans="1:17">
      <c r="A9" s="10">
        <v>5</v>
      </c>
      <c r="B9" s="10" t="s">
        <v>60</v>
      </c>
      <c r="C9" s="108">
        <v>6.294</v>
      </c>
      <c r="D9" s="109">
        <f t="shared" si="4"/>
        <v>71562.78</v>
      </c>
      <c r="E9" s="109">
        <f t="shared" si="5"/>
        <v>166979.82</v>
      </c>
      <c r="F9" s="109">
        <f t="shared" si="6"/>
        <v>6533.172</v>
      </c>
      <c r="G9" s="108">
        <v>6.73</v>
      </c>
      <c r="H9" s="109">
        <f t="shared" si="0"/>
        <v>76520.1</v>
      </c>
      <c r="I9" s="109">
        <f t="shared" si="1"/>
        <v>178546.9</v>
      </c>
      <c r="J9" s="108"/>
      <c r="K9" s="109"/>
      <c r="L9" s="109"/>
      <c r="M9" s="123">
        <v>0.37</v>
      </c>
      <c r="N9" s="109">
        <f t="shared" ref="N9:N15" si="7">M9*37900*0.3*0.5</f>
        <v>2103.45</v>
      </c>
      <c r="O9" s="109">
        <f t="shared" ref="O9:O15" si="8">M9*37900*0.7*0.5</f>
        <v>4908.05</v>
      </c>
      <c r="P9" s="108">
        <f t="shared" si="2"/>
        <v>13.394</v>
      </c>
      <c r="Q9" s="109">
        <f t="shared" si="3"/>
        <v>507154.272</v>
      </c>
    </row>
    <row r="10" ht="30" customHeight="1" spans="1:17">
      <c r="A10" s="10">
        <v>6</v>
      </c>
      <c r="B10" s="10" t="s">
        <v>61</v>
      </c>
      <c r="C10" s="108">
        <v>0.268</v>
      </c>
      <c r="D10" s="109">
        <f t="shared" si="4"/>
        <v>3047.16</v>
      </c>
      <c r="E10" s="109">
        <f t="shared" si="5"/>
        <v>7110.04</v>
      </c>
      <c r="F10" s="109">
        <f t="shared" si="6"/>
        <v>278.184</v>
      </c>
      <c r="G10" s="108"/>
      <c r="H10" s="109"/>
      <c r="I10" s="109"/>
      <c r="J10" s="108"/>
      <c r="K10" s="109"/>
      <c r="L10" s="109"/>
      <c r="M10" s="124"/>
      <c r="N10" s="109"/>
      <c r="O10" s="109"/>
      <c r="P10" s="108">
        <f t="shared" si="2"/>
        <v>0.268</v>
      </c>
      <c r="Q10" s="109">
        <f t="shared" si="3"/>
        <v>10435.384</v>
      </c>
    </row>
    <row r="11" ht="30" customHeight="1" spans="1:17">
      <c r="A11" s="10">
        <v>7</v>
      </c>
      <c r="B11" s="10" t="s">
        <v>62</v>
      </c>
      <c r="C11" s="108">
        <v>0.444</v>
      </c>
      <c r="D11" s="109">
        <f t="shared" si="4"/>
        <v>5048.28</v>
      </c>
      <c r="E11" s="109">
        <f t="shared" si="5"/>
        <v>11779.32</v>
      </c>
      <c r="F11" s="109">
        <f t="shared" si="6"/>
        <v>460.872</v>
      </c>
      <c r="G11" s="108">
        <v>0.418</v>
      </c>
      <c r="H11" s="109">
        <f t="shared" ref="H11:H14" si="9">G11*37900*0.3</f>
        <v>4752.66</v>
      </c>
      <c r="I11" s="109">
        <f t="shared" ref="I11:I14" si="10">G11*37900*0.7</f>
        <v>11089.54</v>
      </c>
      <c r="J11" s="108"/>
      <c r="K11" s="109"/>
      <c r="L11" s="109"/>
      <c r="M11" s="123"/>
      <c r="N11" s="109"/>
      <c r="O11" s="109"/>
      <c r="P11" s="108">
        <f t="shared" si="2"/>
        <v>0.862</v>
      </c>
      <c r="Q11" s="109">
        <f t="shared" si="3"/>
        <v>33130.672</v>
      </c>
    </row>
    <row r="12" ht="30" customHeight="1" spans="1:17">
      <c r="A12" s="10">
        <v>8</v>
      </c>
      <c r="B12" s="10" t="s">
        <v>63</v>
      </c>
      <c r="C12" s="108">
        <v>0.038</v>
      </c>
      <c r="D12" s="109">
        <f t="shared" si="4"/>
        <v>432.06</v>
      </c>
      <c r="E12" s="109">
        <f t="shared" si="5"/>
        <v>1008.14</v>
      </c>
      <c r="F12" s="109">
        <f t="shared" si="6"/>
        <v>39.444</v>
      </c>
      <c r="G12" s="108"/>
      <c r="H12" s="109"/>
      <c r="I12" s="109"/>
      <c r="J12" s="108"/>
      <c r="K12" s="109"/>
      <c r="L12" s="109"/>
      <c r="M12" s="124"/>
      <c r="N12" s="109"/>
      <c r="O12" s="109"/>
      <c r="P12" s="108">
        <f t="shared" si="2"/>
        <v>0.038</v>
      </c>
      <c r="Q12" s="109">
        <f t="shared" si="3"/>
        <v>1479.644</v>
      </c>
    </row>
    <row r="13" ht="30" customHeight="1" spans="1:17">
      <c r="A13" s="10">
        <v>9</v>
      </c>
      <c r="B13" s="10" t="s">
        <v>64</v>
      </c>
      <c r="C13" s="108">
        <v>0.134</v>
      </c>
      <c r="D13" s="109">
        <f t="shared" si="4"/>
        <v>1523.58</v>
      </c>
      <c r="E13" s="109">
        <f t="shared" si="5"/>
        <v>3555.02</v>
      </c>
      <c r="F13" s="109">
        <f t="shared" si="6"/>
        <v>139.092</v>
      </c>
      <c r="G13" s="108">
        <v>1.333</v>
      </c>
      <c r="H13" s="109">
        <f t="shared" si="9"/>
        <v>15156.21</v>
      </c>
      <c r="I13" s="109">
        <f t="shared" si="10"/>
        <v>35364.49</v>
      </c>
      <c r="J13" s="108"/>
      <c r="K13" s="109"/>
      <c r="L13" s="109"/>
      <c r="M13" s="123">
        <v>0.279</v>
      </c>
      <c r="N13" s="109">
        <f t="shared" si="7"/>
        <v>1586.115</v>
      </c>
      <c r="O13" s="109">
        <f t="shared" si="8"/>
        <v>3700.935</v>
      </c>
      <c r="P13" s="108">
        <f t="shared" si="2"/>
        <v>1.746</v>
      </c>
      <c r="Q13" s="109">
        <f t="shared" si="3"/>
        <v>61025.442</v>
      </c>
    </row>
    <row r="14" ht="30" customHeight="1" spans="1:17">
      <c r="A14" s="10">
        <v>10</v>
      </c>
      <c r="B14" s="10" t="s">
        <v>65</v>
      </c>
      <c r="C14" s="108">
        <v>1.105</v>
      </c>
      <c r="D14" s="109">
        <f t="shared" si="4"/>
        <v>12563.85</v>
      </c>
      <c r="E14" s="109">
        <f t="shared" si="5"/>
        <v>29315.65</v>
      </c>
      <c r="F14" s="109">
        <f t="shared" si="6"/>
        <v>1146.99</v>
      </c>
      <c r="G14" s="108">
        <v>2.749</v>
      </c>
      <c r="H14" s="109">
        <f t="shared" si="9"/>
        <v>31256.13</v>
      </c>
      <c r="I14" s="109">
        <f t="shared" si="10"/>
        <v>72930.97</v>
      </c>
      <c r="J14" s="108"/>
      <c r="K14" s="109"/>
      <c r="L14" s="109"/>
      <c r="M14" s="124">
        <v>0.053</v>
      </c>
      <c r="N14" s="109">
        <f t="shared" si="7"/>
        <v>301.305</v>
      </c>
      <c r="O14" s="109">
        <f t="shared" si="8"/>
        <v>703.045</v>
      </c>
      <c r="P14" s="108">
        <f t="shared" si="2"/>
        <v>3.907</v>
      </c>
      <c r="Q14" s="109">
        <f t="shared" si="3"/>
        <v>148217.94</v>
      </c>
    </row>
    <row r="15" ht="30" customHeight="1" spans="1:17">
      <c r="A15" s="10">
        <v>11</v>
      </c>
      <c r="B15" s="10" t="s">
        <v>66</v>
      </c>
      <c r="C15" s="108">
        <v>0.204</v>
      </c>
      <c r="D15" s="109">
        <f t="shared" si="4"/>
        <v>2319.48</v>
      </c>
      <c r="E15" s="109">
        <f t="shared" si="5"/>
        <v>5412.12</v>
      </c>
      <c r="F15" s="109">
        <f t="shared" si="6"/>
        <v>211.752</v>
      </c>
      <c r="G15" s="108"/>
      <c r="H15" s="109"/>
      <c r="I15" s="109"/>
      <c r="J15" s="108"/>
      <c r="K15" s="109"/>
      <c r="L15" s="109"/>
      <c r="M15" s="124">
        <v>0.427</v>
      </c>
      <c r="N15" s="109">
        <f t="shared" si="7"/>
        <v>2427.495</v>
      </c>
      <c r="O15" s="109">
        <f t="shared" si="8"/>
        <v>5664.155</v>
      </c>
      <c r="P15" s="108">
        <f t="shared" si="2"/>
        <v>0.631</v>
      </c>
      <c r="Q15" s="109">
        <f t="shared" si="3"/>
        <v>16035.002</v>
      </c>
    </row>
    <row r="16" ht="30" customHeight="1" spans="1:17">
      <c r="A16" s="10">
        <v>12</v>
      </c>
      <c r="B16" s="10" t="s">
        <v>67</v>
      </c>
      <c r="C16" s="108">
        <v>0.659</v>
      </c>
      <c r="D16" s="109">
        <f t="shared" si="4"/>
        <v>7492.83</v>
      </c>
      <c r="E16" s="109">
        <f t="shared" si="5"/>
        <v>17483.27</v>
      </c>
      <c r="F16" s="109">
        <f t="shared" si="6"/>
        <v>684.042</v>
      </c>
      <c r="G16" s="108">
        <v>0.633</v>
      </c>
      <c r="H16" s="109">
        <f t="shared" ref="H16:H19" si="11">G16*37900*0.3</f>
        <v>7197.21</v>
      </c>
      <c r="I16" s="109">
        <f t="shared" ref="I16:I19" si="12">G16*37900*0.7</f>
        <v>16793.49</v>
      </c>
      <c r="J16" s="108"/>
      <c r="K16" s="109"/>
      <c r="L16" s="109"/>
      <c r="M16" s="124"/>
      <c r="N16" s="109"/>
      <c r="O16" s="109"/>
      <c r="P16" s="108">
        <f t="shared" si="2"/>
        <v>1.292</v>
      </c>
      <c r="Q16" s="109">
        <f t="shared" si="3"/>
        <v>49650.842</v>
      </c>
    </row>
    <row r="17" ht="30" customHeight="1" spans="1:17">
      <c r="A17" s="10">
        <v>13</v>
      </c>
      <c r="B17" s="10" t="s">
        <v>68</v>
      </c>
      <c r="C17" s="108">
        <v>5.029</v>
      </c>
      <c r="D17" s="109">
        <f t="shared" si="4"/>
        <v>57179.73</v>
      </c>
      <c r="E17" s="109">
        <f t="shared" si="5"/>
        <v>133419.37</v>
      </c>
      <c r="F17" s="109">
        <f t="shared" si="6"/>
        <v>5220.102</v>
      </c>
      <c r="G17" s="108">
        <v>0.225</v>
      </c>
      <c r="H17" s="109">
        <f t="shared" si="11"/>
        <v>2558.25</v>
      </c>
      <c r="I17" s="109">
        <f t="shared" si="12"/>
        <v>5969.25</v>
      </c>
      <c r="J17" s="108"/>
      <c r="K17" s="109"/>
      <c r="L17" s="109"/>
      <c r="M17" s="123">
        <v>0.711</v>
      </c>
      <c r="N17" s="109">
        <f t="shared" ref="N17:N23" si="13">M17*37900*0.3*0.5</f>
        <v>4042.035</v>
      </c>
      <c r="O17" s="109">
        <f t="shared" ref="O17:O23" si="14">M17*37900*0.7*0.5</f>
        <v>9431.415</v>
      </c>
      <c r="P17" s="108">
        <f t="shared" si="2"/>
        <v>5.965</v>
      </c>
      <c r="Q17" s="109">
        <f t="shared" si="3"/>
        <v>217820.152</v>
      </c>
    </row>
    <row r="18" ht="30" customHeight="1" spans="1:17">
      <c r="A18" s="10">
        <v>14</v>
      </c>
      <c r="B18" s="10" t="s">
        <v>69</v>
      </c>
      <c r="C18" s="108">
        <v>1.388</v>
      </c>
      <c r="D18" s="109">
        <f t="shared" si="4"/>
        <v>15781.56</v>
      </c>
      <c r="E18" s="109">
        <f t="shared" si="5"/>
        <v>36823.64</v>
      </c>
      <c r="F18" s="109">
        <f t="shared" si="6"/>
        <v>1440.744</v>
      </c>
      <c r="G18" s="108">
        <v>2.401</v>
      </c>
      <c r="H18" s="109">
        <f t="shared" si="11"/>
        <v>27299.37</v>
      </c>
      <c r="I18" s="109">
        <f t="shared" si="12"/>
        <v>63698.53</v>
      </c>
      <c r="J18" s="108"/>
      <c r="K18" s="109"/>
      <c r="L18" s="109"/>
      <c r="M18" s="124"/>
      <c r="N18" s="109"/>
      <c r="O18" s="109"/>
      <c r="P18" s="108">
        <f t="shared" si="2"/>
        <v>3.789</v>
      </c>
      <c r="Q18" s="109">
        <f t="shared" si="3"/>
        <v>145043.844</v>
      </c>
    </row>
    <row r="19" ht="30" customHeight="1" spans="1:17">
      <c r="A19" s="10">
        <v>15</v>
      </c>
      <c r="B19" s="10" t="s">
        <v>70</v>
      </c>
      <c r="C19" s="108"/>
      <c r="D19" s="109"/>
      <c r="E19" s="109"/>
      <c r="F19" s="109"/>
      <c r="G19" s="108">
        <v>0.668</v>
      </c>
      <c r="H19" s="109">
        <f t="shared" si="11"/>
        <v>7595.16</v>
      </c>
      <c r="I19" s="109">
        <f t="shared" si="12"/>
        <v>17722.04</v>
      </c>
      <c r="J19" s="108"/>
      <c r="K19" s="109"/>
      <c r="L19" s="109"/>
      <c r="M19" s="124"/>
      <c r="N19" s="109"/>
      <c r="O19" s="109"/>
      <c r="P19" s="108">
        <f t="shared" si="2"/>
        <v>0.668</v>
      </c>
      <c r="Q19" s="109">
        <f t="shared" si="3"/>
        <v>25317.2</v>
      </c>
    </row>
    <row r="20" ht="30" customHeight="1" spans="1:17">
      <c r="A20" s="10">
        <v>16</v>
      </c>
      <c r="B20" s="10" t="s">
        <v>14</v>
      </c>
      <c r="C20" s="108"/>
      <c r="D20" s="109"/>
      <c r="E20" s="109"/>
      <c r="F20" s="109"/>
      <c r="G20" s="108"/>
      <c r="H20" s="109"/>
      <c r="I20" s="109"/>
      <c r="J20" s="108">
        <v>1.617</v>
      </c>
      <c r="K20" s="109">
        <f>J20*37900*0.3</f>
        <v>18385.29</v>
      </c>
      <c r="L20" s="109">
        <f>J20*37900*0.7</f>
        <v>42899.01</v>
      </c>
      <c r="M20" s="124"/>
      <c r="N20" s="109"/>
      <c r="O20" s="109"/>
      <c r="P20" s="108">
        <f t="shared" si="2"/>
        <v>1.617</v>
      </c>
      <c r="Q20" s="109">
        <f t="shared" si="3"/>
        <v>61284.3</v>
      </c>
    </row>
    <row r="21" ht="30" customHeight="1" spans="1:17">
      <c r="A21" s="10">
        <v>17</v>
      </c>
      <c r="B21" s="10" t="s">
        <v>71</v>
      </c>
      <c r="C21" s="108"/>
      <c r="D21" s="109"/>
      <c r="E21" s="109"/>
      <c r="F21" s="109"/>
      <c r="G21" s="108"/>
      <c r="H21" s="109"/>
      <c r="I21" s="109"/>
      <c r="J21" s="108"/>
      <c r="K21" s="109"/>
      <c r="L21" s="109"/>
      <c r="M21" s="123">
        <v>0.014</v>
      </c>
      <c r="N21" s="109">
        <f t="shared" si="13"/>
        <v>79.59</v>
      </c>
      <c r="O21" s="109">
        <f t="shared" si="14"/>
        <v>185.71</v>
      </c>
      <c r="P21" s="108">
        <f t="shared" si="2"/>
        <v>0.014</v>
      </c>
      <c r="Q21" s="109">
        <f t="shared" si="3"/>
        <v>265.3</v>
      </c>
    </row>
    <row r="22" ht="30" customHeight="1" spans="1:17">
      <c r="A22" s="10">
        <v>18</v>
      </c>
      <c r="B22" s="10" t="s">
        <v>72</v>
      </c>
      <c r="C22" s="108">
        <v>2.466</v>
      </c>
      <c r="D22" s="109">
        <f t="shared" ref="D22:D25" si="15">C22*37900*0.3</f>
        <v>28038.42</v>
      </c>
      <c r="E22" s="109">
        <f t="shared" ref="E22:E25" si="16">C22*37900*0.7</f>
        <v>65422.98</v>
      </c>
      <c r="F22" s="109">
        <f t="shared" ref="F22:F25" si="17">C22*1730*0.6</f>
        <v>2559.708</v>
      </c>
      <c r="G22" s="108">
        <v>3.426</v>
      </c>
      <c r="H22" s="109">
        <f>G22*37900*0.3</f>
        <v>38953.62</v>
      </c>
      <c r="I22" s="109">
        <f>G22*37900*0.7</f>
        <v>90891.78</v>
      </c>
      <c r="J22" s="108">
        <v>0.633</v>
      </c>
      <c r="K22" s="109">
        <f>J22*37900*0.3</f>
        <v>7197.21</v>
      </c>
      <c r="L22" s="109">
        <f>J22*37900*0.7</f>
        <v>16793.49</v>
      </c>
      <c r="M22" s="123">
        <v>1.078</v>
      </c>
      <c r="N22" s="109">
        <f t="shared" si="13"/>
        <v>6128.43</v>
      </c>
      <c r="O22" s="109">
        <f t="shared" si="14"/>
        <v>14299.67</v>
      </c>
      <c r="P22" s="108">
        <f t="shared" si="2"/>
        <v>7.603</v>
      </c>
      <c r="Q22" s="109">
        <f t="shared" si="3"/>
        <v>270285.308</v>
      </c>
    </row>
    <row r="23" ht="30" customHeight="1" spans="1:17">
      <c r="A23" s="10">
        <v>19</v>
      </c>
      <c r="B23" s="10" t="s">
        <v>73</v>
      </c>
      <c r="C23" s="108">
        <v>1.94</v>
      </c>
      <c r="D23" s="109">
        <f t="shared" si="15"/>
        <v>22057.8</v>
      </c>
      <c r="E23" s="109">
        <f t="shared" si="16"/>
        <v>51468.2</v>
      </c>
      <c r="F23" s="109">
        <f t="shared" si="17"/>
        <v>2013.72</v>
      </c>
      <c r="G23" s="108"/>
      <c r="H23" s="109"/>
      <c r="I23" s="109"/>
      <c r="J23" s="108"/>
      <c r="K23" s="109"/>
      <c r="L23" s="109"/>
      <c r="M23" s="141">
        <v>1.023</v>
      </c>
      <c r="N23" s="109">
        <f t="shared" si="13"/>
        <v>5815.755</v>
      </c>
      <c r="O23" s="109">
        <f t="shared" si="14"/>
        <v>13570.095</v>
      </c>
      <c r="P23" s="108">
        <f t="shared" si="2"/>
        <v>2.963</v>
      </c>
      <c r="Q23" s="109">
        <f t="shared" si="3"/>
        <v>94925.57</v>
      </c>
    </row>
    <row r="24" ht="30" customHeight="1" spans="1:17">
      <c r="A24" s="10">
        <v>20</v>
      </c>
      <c r="B24" s="10" t="s">
        <v>74</v>
      </c>
      <c r="C24" s="108">
        <v>0.017</v>
      </c>
      <c r="D24" s="109">
        <f t="shared" si="15"/>
        <v>193.29</v>
      </c>
      <c r="E24" s="109">
        <f t="shared" si="16"/>
        <v>451.01</v>
      </c>
      <c r="F24" s="109">
        <f t="shared" si="17"/>
        <v>17.646</v>
      </c>
      <c r="G24" s="108"/>
      <c r="H24" s="109"/>
      <c r="I24" s="109"/>
      <c r="J24" s="108"/>
      <c r="K24" s="109"/>
      <c r="L24" s="109"/>
      <c r="M24" s="141"/>
      <c r="N24" s="109"/>
      <c r="O24" s="109"/>
      <c r="P24" s="108">
        <f t="shared" si="2"/>
        <v>0.017</v>
      </c>
      <c r="Q24" s="109">
        <f t="shared" si="3"/>
        <v>661.946</v>
      </c>
    </row>
    <row r="25" ht="30" customHeight="1" spans="1:17">
      <c r="A25" s="10">
        <v>21</v>
      </c>
      <c r="B25" s="10" t="s">
        <v>75</v>
      </c>
      <c r="C25" s="108">
        <v>0.006</v>
      </c>
      <c r="D25" s="109">
        <f t="shared" si="15"/>
        <v>68.22</v>
      </c>
      <c r="E25" s="109">
        <f t="shared" si="16"/>
        <v>159.18</v>
      </c>
      <c r="F25" s="109">
        <f t="shared" si="17"/>
        <v>6.228</v>
      </c>
      <c r="G25" s="108"/>
      <c r="H25" s="109"/>
      <c r="I25" s="109"/>
      <c r="J25" s="108"/>
      <c r="K25" s="109"/>
      <c r="L25" s="109"/>
      <c r="M25" s="141">
        <v>0.014</v>
      </c>
      <c r="N25" s="109">
        <f>M25*37900*0.3*0.5</f>
        <v>79.59</v>
      </c>
      <c r="O25" s="109">
        <f>M25*37900*0.7*0.5</f>
        <v>185.71</v>
      </c>
      <c r="P25" s="108">
        <f t="shared" si="2"/>
        <v>0.02</v>
      </c>
      <c r="Q25" s="109">
        <f t="shared" si="3"/>
        <v>498.928</v>
      </c>
    </row>
    <row r="26" s="1" customFormat="1" ht="30" customHeight="1" spans="1:17">
      <c r="A26" s="154" t="s">
        <v>46</v>
      </c>
      <c r="B26" s="155"/>
      <c r="C26" s="111">
        <f t="shared" ref="C26:Q26" si="18">SUM(C5:C25)</f>
        <v>23.967</v>
      </c>
      <c r="D26" s="112">
        <f t="shared" si="18"/>
        <v>272504.79</v>
      </c>
      <c r="E26" s="112">
        <f t="shared" si="18"/>
        <v>635844.51</v>
      </c>
      <c r="F26" s="112">
        <f t="shared" si="18"/>
        <v>24877.746</v>
      </c>
      <c r="G26" s="111">
        <f t="shared" si="18"/>
        <v>23.938</v>
      </c>
      <c r="H26" s="112">
        <f t="shared" si="18"/>
        <v>272175.06</v>
      </c>
      <c r="I26" s="112">
        <f t="shared" si="18"/>
        <v>635075.14</v>
      </c>
      <c r="J26" s="111">
        <f t="shared" si="18"/>
        <v>2.25</v>
      </c>
      <c r="K26" s="112">
        <f t="shared" si="18"/>
        <v>25582.5</v>
      </c>
      <c r="L26" s="112">
        <f t="shared" si="18"/>
        <v>59692.5</v>
      </c>
      <c r="M26" s="111">
        <f t="shared" si="18"/>
        <v>3.969</v>
      </c>
      <c r="N26" s="112">
        <f t="shared" si="18"/>
        <v>22563.765</v>
      </c>
      <c r="O26" s="112">
        <f t="shared" si="18"/>
        <v>52648.785</v>
      </c>
      <c r="P26" s="111">
        <f t="shared" si="18"/>
        <v>54.124</v>
      </c>
      <c r="Q26" s="112">
        <f t="shared" si="18"/>
        <v>2000964.796</v>
      </c>
    </row>
  </sheetData>
  <mergeCells count="11">
    <mergeCell ref="A1:Q1"/>
    <mergeCell ref="C2:L2"/>
    <mergeCell ref="C3:F3"/>
    <mergeCell ref="G3:I3"/>
    <mergeCell ref="J3:L3"/>
    <mergeCell ref="A26:B26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opLeftCell="E1" workbookViewId="0">
      <pane ySplit="4" topLeftCell="A5" activePane="bottomLeft" state="frozen"/>
      <selection/>
      <selection pane="bottomLeft" activeCell="G5" sqref="G5"/>
    </sheetView>
  </sheetViews>
  <sheetFormatPr defaultColWidth="9" defaultRowHeight="13.5"/>
  <cols>
    <col min="1" max="1" width="5.375" customWidth="1"/>
    <col min="3" max="3" width="9.25"/>
    <col min="4" max="4" width="14.125"/>
    <col min="5" max="5" width="15.375"/>
    <col min="6" max="6" width="12.875"/>
    <col min="7" max="7" width="9.25"/>
    <col min="8" max="8" width="14.125"/>
    <col min="9" max="9" width="15.375"/>
    <col min="11" max="12" width="12.875"/>
    <col min="14" max="14" width="12.875"/>
    <col min="15" max="15" width="14.125"/>
    <col min="19" max="19" width="10.375"/>
    <col min="20" max="20" width="15.375"/>
  </cols>
  <sheetData>
    <row r="1" ht="31.5" spans="1:20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18.7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1">
      <c r="A5" s="10">
        <v>1</v>
      </c>
      <c r="B5" s="119" t="s">
        <v>78</v>
      </c>
      <c r="C5" s="131">
        <v>0.468</v>
      </c>
      <c r="D5" s="14">
        <f t="shared" ref="D5:D11" si="0">C5*37900*0.3</f>
        <v>5321.16</v>
      </c>
      <c r="E5" s="14">
        <f t="shared" ref="E5:E11" si="1">C5*37900*0.7</f>
        <v>12416.04</v>
      </c>
      <c r="F5" s="14">
        <f t="shared" ref="F5:F11" si="2">C5*1730*0.6</f>
        <v>485.784</v>
      </c>
      <c r="G5" s="12"/>
      <c r="H5" s="14"/>
      <c r="I5" s="14"/>
      <c r="J5" s="12"/>
      <c r="K5" s="14"/>
      <c r="L5" s="14"/>
      <c r="M5" s="125"/>
      <c r="N5" s="14"/>
      <c r="O5" s="14"/>
      <c r="P5" s="12"/>
      <c r="Q5" s="12"/>
      <c r="R5" s="12"/>
      <c r="S5" s="12">
        <f t="shared" ref="S5:S39" si="3">M5+J5+G5+C5</f>
        <v>0.468</v>
      </c>
      <c r="T5" s="14">
        <f t="shared" ref="T5:T39" si="4">D5+E5+F5+H5+I5+K5+L5+N5+O5+Q5+R5</f>
        <v>18222.984</v>
      </c>
      <c r="U5" s="151"/>
    </row>
    <row r="6" ht="30" customHeight="1" spans="1:21">
      <c r="A6" s="10">
        <v>2</v>
      </c>
      <c r="B6" s="119" t="s">
        <v>79</v>
      </c>
      <c r="C6" s="131"/>
      <c r="D6" s="14"/>
      <c r="E6" s="14"/>
      <c r="F6" s="14"/>
      <c r="G6" s="12"/>
      <c r="H6" s="14"/>
      <c r="I6" s="14"/>
      <c r="J6" s="12"/>
      <c r="K6" s="14"/>
      <c r="L6" s="14"/>
      <c r="M6" s="150">
        <v>0.527</v>
      </c>
      <c r="N6" s="14">
        <f t="shared" ref="N6:N12" si="5">M6*18950*0.3</f>
        <v>2995.995</v>
      </c>
      <c r="O6" s="14">
        <f t="shared" ref="O6:O12" si="6">M6*18950*0.7</f>
        <v>6990.655</v>
      </c>
      <c r="P6" s="12"/>
      <c r="Q6" s="12"/>
      <c r="R6" s="12"/>
      <c r="S6" s="12">
        <f t="shared" si="3"/>
        <v>0.527</v>
      </c>
      <c r="T6" s="14">
        <f t="shared" si="4"/>
        <v>9986.65</v>
      </c>
      <c r="U6" s="151"/>
    </row>
    <row r="7" ht="30" customHeight="1" spans="1:21">
      <c r="A7" s="10">
        <v>3</v>
      </c>
      <c r="B7" s="119" t="s">
        <v>80</v>
      </c>
      <c r="C7" s="131"/>
      <c r="D7" s="14"/>
      <c r="E7" s="14"/>
      <c r="F7" s="14"/>
      <c r="G7" s="12">
        <v>0.256</v>
      </c>
      <c r="H7" s="14">
        <f t="shared" ref="H7:H11" si="7">G7*37900*0.3</f>
        <v>2910.72</v>
      </c>
      <c r="I7" s="14">
        <f t="shared" ref="I7:I11" si="8">G7*37900*0.7</f>
        <v>6791.68</v>
      </c>
      <c r="J7" s="12"/>
      <c r="K7" s="14"/>
      <c r="L7" s="14"/>
      <c r="M7" s="125"/>
      <c r="N7" s="14"/>
      <c r="O7" s="14"/>
      <c r="P7" s="12"/>
      <c r="Q7" s="12"/>
      <c r="R7" s="12"/>
      <c r="S7" s="12">
        <f t="shared" si="3"/>
        <v>0.256</v>
      </c>
      <c r="T7" s="14">
        <f t="shared" si="4"/>
        <v>9702.4</v>
      </c>
      <c r="U7" s="151"/>
    </row>
    <row r="8" ht="30" customHeight="1" spans="1:21">
      <c r="A8" s="10">
        <v>4</v>
      </c>
      <c r="B8" s="119" t="s">
        <v>81</v>
      </c>
      <c r="C8" s="131"/>
      <c r="D8" s="14"/>
      <c r="E8" s="14"/>
      <c r="F8" s="14"/>
      <c r="G8" s="12"/>
      <c r="H8" s="14"/>
      <c r="I8" s="14"/>
      <c r="J8" s="12"/>
      <c r="K8" s="14"/>
      <c r="L8" s="14"/>
      <c r="M8" s="150"/>
      <c r="N8" s="14"/>
      <c r="O8" s="14"/>
      <c r="P8" s="12"/>
      <c r="Q8" s="12"/>
      <c r="R8" s="12"/>
      <c r="S8" s="12">
        <f t="shared" si="3"/>
        <v>0</v>
      </c>
      <c r="T8" s="14">
        <f t="shared" si="4"/>
        <v>0</v>
      </c>
      <c r="U8" s="152" t="s">
        <v>82</v>
      </c>
    </row>
    <row r="9" ht="30" customHeight="1" spans="1:21">
      <c r="A9" s="10">
        <v>5</v>
      </c>
      <c r="B9" s="119" t="s">
        <v>83</v>
      </c>
      <c r="C9" s="131">
        <v>1.225</v>
      </c>
      <c r="D9" s="14">
        <f t="shared" si="0"/>
        <v>13928.25</v>
      </c>
      <c r="E9" s="14">
        <f t="shared" si="1"/>
        <v>32499.25</v>
      </c>
      <c r="F9" s="14">
        <f t="shared" si="2"/>
        <v>1271.55</v>
      </c>
      <c r="G9" s="12">
        <v>1.729</v>
      </c>
      <c r="H9" s="14">
        <f t="shared" si="7"/>
        <v>19658.73</v>
      </c>
      <c r="I9" s="14">
        <f t="shared" si="8"/>
        <v>45870.37</v>
      </c>
      <c r="J9" s="12"/>
      <c r="K9" s="14"/>
      <c r="L9" s="14"/>
      <c r="M9" s="125">
        <v>0.404</v>
      </c>
      <c r="N9" s="14">
        <f t="shared" si="5"/>
        <v>2296.74</v>
      </c>
      <c r="O9" s="14">
        <f t="shared" si="6"/>
        <v>5359.06</v>
      </c>
      <c r="P9" s="12"/>
      <c r="Q9" s="12"/>
      <c r="R9" s="12"/>
      <c r="S9" s="12">
        <f t="shared" si="3"/>
        <v>3.358</v>
      </c>
      <c r="T9" s="14">
        <f t="shared" si="4"/>
        <v>120883.95</v>
      </c>
      <c r="U9" s="151" t="s">
        <v>82</v>
      </c>
    </row>
    <row r="10" ht="30" customHeight="1" spans="1:21">
      <c r="A10" s="10">
        <v>6</v>
      </c>
      <c r="B10" s="119" t="s">
        <v>84</v>
      </c>
      <c r="C10" s="131">
        <v>2.385</v>
      </c>
      <c r="D10" s="14">
        <f t="shared" si="0"/>
        <v>27117.45</v>
      </c>
      <c r="E10" s="14">
        <f t="shared" si="1"/>
        <v>63274.05</v>
      </c>
      <c r="F10" s="14">
        <f t="shared" si="2"/>
        <v>2475.63</v>
      </c>
      <c r="G10" s="12">
        <v>1.775</v>
      </c>
      <c r="H10" s="14">
        <f t="shared" si="7"/>
        <v>20181.75</v>
      </c>
      <c r="I10" s="14">
        <f t="shared" si="8"/>
        <v>47090.75</v>
      </c>
      <c r="J10" s="12"/>
      <c r="K10" s="14"/>
      <c r="L10" s="14"/>
      <c r="M10" s="150"/>
      <c r="N10" s="14"/>
      <c r="O10" s="14"/>
      <c r="P10" s="12"/>
      <c r="Q10" s="12"/>
      <c r="R10" s="12"/>
      <c r="S10" s="12">
        <f t="shared" si="3"/>
        <v>4.16</v>
      </c>
      <c r="T10" s="14">
        <f t="shared" si="4"/>
        <v>160139.63</v>
      </c>
      <c r="U10" s="151" t="s">
        <v>82</v>
      </c>
    </row>
    <row r="11" ht="30" customHeight="1" spans="1:21">
      <c r="A11" s="10">
        <v>7</v>
      </c>
      <c r="B11" s="119" t="s">
        <v>85</v>
      </c>
      <c r="C11" s="131">
        <v>10.493</v>
      </c>
      <c r="D11" s="14">
        <f t="shared" si="0"/>
        <v>119305.41</v>
      </c>
      <c r="E11" s="14">
        <f t="shared" si="1"/>
        <v>278379.29</v>
      </c>
      <c r="F11" s="14">
        <f t="shared" si="2"/>
        <v>10891.734</v>
      </c>
      <c r="G11" s="12">
        <v>2.312</v>
      </c>
      <c r="H11" s="14">
        <f t="shared" si="7"/>
        <v>26287.44</v>
      </c>
      <c r="I11" s="14">
        <f t="shared" si="8"/>
        <v>61337.36</v>
      </c>
      <c r="J11" s="12"/>
      <c r="K11" s="14"/>
      <c r="L11" s="14"/>
      <c r="M11" s="150">
        <v>0.491</v>
      </c>
      <c r="N11" s="14">
        <f t="shared" si="5"/>
        <v>2791.335</v>
      </c>
      <c r="O11" s="14">
        <f t="shared" si="6"/>
        <v>6513.115</v>
      </c>
      <c r="P11" s="12"/>
      <c r="Q11" s="12"/>
      <c r="R11" s="12"/>
      <c r="S11" s="12">
        <f t="shared" si="3"/>
        <v>13.296</v>
      </c>
      <c r="T11" s="14">
        <f t="shared" si="4"/>
        <v>505505.684</v>
      </c>
      <c r="U11" s="151"/>
    </row>
    <row r="12" ht="30" customHeight="1" spans="1:21">
      <c r="A12" s="10">
        <v>8</v>
      </c>
      <c r="B12" s="119" t="s">
        <v>86</v>
      </c>
      <c r="C12" s="131"/>
      <c r="D12" s="14"/>
      <c r="E12" s="14"/>
      <c r="F12" s="14"/>
      <c r="G12" s="12"/>
      <c r="H12" s="14"/>
      <c r="I12" s="14"/>
      <c r="J12" s="12"/>
      <c r="K12" s="14"/>
      <c r="L12" s="14"/>
      <c r="M12" s="150">
        <v>0.254</v>
      </c>
      <c r="N12" s="14">
        <f t="shared" si="5"/>
        <v>1443.99</v>
      </c>
      <c r="O12" s="14">
        <f t="shared" si="6"/>
        <v>3369.31</v>
      </c>
      <c r="P12" s="12"/>
      <c r="Q12" s="12"/>
      <c r="R12" s="12"/>
      <c r="S12" s="12">
        <f t="shared" si="3"/>
        <v>0.254</v>
      </c>
      <c r="T12" s="14">
        <f t="shared" si="4"/>
        <v>4813.3</v>
      </c>
      <c r="U12" s="151"/>
    </row>
    <row r="13" ht="30" customHeight="1" spans="1:21">
      <c r="A13" s="10">
        <v>9</v>
      </c>
      <c r="B13" s="119" t="s">
        <v>87</v>
      </c>
      <c r="C13" s="131">
        <v>2.922</v>
      </c>
      <c r="D13" s="14">
        <f t="shared" ref="D13:D17" si="9">C13*37900*0.3</f>
        <v>33223.14</v>
      </c>
      <c r="E13" s="14">
        <f t="shared" ref="E13:E17" si="10">C13*37900*0.7</f>
        <v>77520.66</v>
      </c>
      <c r="F13" s="14">
        <f t="shared" ref="F13:F17" si="11">C13*1730*0.6</f>
        <v>3033.036</v>
      </c>
      <c r="G13" s="12">
        <v>2.874</v>
      </c>
      <c r="H13" s="14">
        <f t="shared" ref="H13:H17" si="12">G13*37900*0.3</f>
        <v>32677.38</v>
      </c>
      <c r="I13" s="14">
        <f t="shared" ref="I13:I17" si="13">G13*37900*0.7</f>
        <v>76247.22</v>
      </c>
      <c r="J13" s="12"/>
      <c r="K13" s="14"/>
      <c r="L13" s="14"/>
      <c r="M13" s="150"/>
      <c r="N13" s="14"/>
      <c r="O13" s="14"/>
      <c r="P13" s="12"/>
      <c r="Q13" s="12"/>
      <c r="R13" s="12"/>
      <c r="S13" s="12">
        <f t="shared" si="3"/>
        <v>5.796</v>
      </c>
      <c r="T13" s="14">
        <f t="shared" si="4"/>
        <v>222701.436</v>
      </c>
      <c r="U13" s="151" t="s">
        <v>82</v>
      </c>
    </row>
    <row r="14" ht="30" customHeight="1" spans="1:21">
      <c r="A14" s="10">
        <v>10</v>
      </c>
      <c r="B14" s="119" t="s">
        <v>88</v>
      </c>
      <c r="C14" s="131"/>
      <c r="D14" s="14"/>
      <c r="E14" s="14"/>
      <c r="F14" s="14"/>
      <c r="G14" s="12"/>
      <c r="H14" s="14"/>
      <c r="I14" s="14"/>
      <c r="J14" s="12"/>
      <c r="K14" s="14"/>
      <c r="L14" s="14"/>
      <c r="M14" s="125">
        <v>0.076</v>
      </c>
      <c r="N14" s="14">
        <f t="shared" ref="N14:N18" si="14">M14*18950*0.3</f>
        <v>432.06</v>
      </c>
      <c r="O14" s="14">
        <f t="shared" ref="O14:O18" si="15">M14*18950*0.7</f>
        <v>1008.14</v>
      </c>
      <c r="P14" s="12"/>
      <c r="Q14" s="12"/>
      <c r="R14" s="12"/>
      <c r="S14" s="12">
        <f t="shared" si="3"/>
        <v>0.076</v>
      </c>
      <c r="T14" s="14">
        <f t="shared" si="4"/>
        <v>1440.2</v>
      </c>
      <c r="U14" s="151"/>
    </row>
    <row r="15" ht="30" customHeight="1" spans="1:21">
      <c r="A15" s="10">
        <v>11</v>
      </c>
      <c r="B15" s="119" t="s">
        <v>89</v>
      </c>
      <c r="C15" s="131">
        <v>0.8</v>
      </c>
      <c r="D15" s="14">
        <f t="shared" si="9"/>
        <v>9096</v>
      </c>
      <c r="E15" s="14">
        <f t="shared" si="10"/>
        <v>21224</v>
      </c>
      <c r="F15" s="14">
        <f t="shared" si="11"/>
        <v>830.4</v>
      </c>
      <c r="G15" s="12">
        <v>2.607</v>
      </c>
      <c r="H15" s="14">
        <f t="shared" si="12"/>
        <v>29641.59</v>
      </c>
      <c r="I15" s="14">
        <f t="shared" si="13"/>
        <v>69163.71</v>
      </c>
      <c r="J15" s="12"/>
      <c r="K15" s="14"/>
      <c r="L15" s="14"/>
      <c r="M15" s="150">
        <v>0.095</v>
      </c>
      <c r="N15" s="14">
        <f t="shared" si="14"/>
        <v>540.075</v>
      </c>
      <c r="O15" s="14">
        <f t="shared" si="15"/>
        <v>1260.175</v>
      </c>
      <c r="P15" s="12"/>
      <c r="Q15" s="12"/>
      <c r="R15" s="12"/>
      <c r="S15" s="12">
        <f t="shared" si="3"/>
        <v>3.502</v>
      </c>
      <c r="T15" s="14">
        <f t="shared" si="4"/>
        <v>131755.95</v>
      </c>
      <c r="U15" s="151" t="s">
        <v>82</v>
      </c>
    </row>
    <row r="16" ht="30" customHeight="1" spans="1:21">
      <c r="A16" s="10">
        <v>12</v>
      </c>
      <c r="B16" s="119" t="s">
        <v>69</v>
      </c>
      <c r="C16" s="131"/>
      <c r="D16" s="14"/>
      <c r="E16" s="14"/>
      <c r="F16" s="14"/>
      <c r="G16" s="12"/>
      <c r="H16" s="14"/>
      <c r="I16" s="14"/>
      <c r="J16" s="12"/>
      <c r="K16" s="14"/>
      <c r="L16" s="14"/>
      <c r="M16" s="150">
        <v>0.395</v>
      </c>
      <c r="N16" s="14">
        <f t="shared" si="14"/>
        <v>2245.575</v>
      </c>
      <c r="O16" s="14">
        <f t="shared" si="15"/>
        <v>5239.675</v>
      </c>
      <c r="P16" s="12"/>
      <c r="Q16" s="12"/>
      <c r="R16" s="12"/>
      <c r="S16" s="12">
        <f t="shared" si="3"/>
        <v>0.395</v>
      </c>
      <c r="T16" s="14">
        <f t="shared" si="4"/>
        <v>7485.25</v>
      </c>
      <c r="U16" s="151" t="s">
        <v>82</v>
      </c>
    </row>
    <row r="17" ht="30" customHeight="1" spans="1:21">
      <c r="A17" s="10">
        <v>13</v>
      </c>
      <c r="B17" s="119" t="s">
        <v>90</v>
      </c>
      <c r="C17" s="131">
        <v>5.306</v>
      </c>
      <c r="D17" s="14">
        <f t="shared" si="9"/>
        <v>60329.22</v>
      </c>
      <c r="E17" s="14">
        <f t="shared" si="10"/>
        <v>140768.18</v>
      </c>
      <c r="F17" s="14">
        <f t="shared" si="11"/>
        <v>5507.628</v>
      </c>
      <c r="G17" s="12">
        <v>7.481</v>
      </c>
      <c r="H17" s="14">
        <f t="shared" si="12"/>
        <v>85058.97</v>
      </c>
      <c r="I17" s="14">
        <f t="shared" si="13"/>
        <v>198470.93</v>
      </c>
      <c r="J17" s="12"/>
      <c r="K17" s="14"/>
      <c r="L17" s="14"/>
      <c r="M17" s="150">
        <v>0.559</v>
      </c>
      <c r="N17" s="14">
        <f t="shared" si="14"/>
        <v>3177.915</v>
      </c>
      <c r="O17" s="14">
        <f t="shared" si="15"/>
        <v>7415.135</v>
      </c>
      <c r="P17" s="12"/>
      <c r="Q17" s="12"/>
      <c r="R17" s="12"/>
      <c r="S17" s="12">
        <f t="shared" si="3"/>
        <v>13.346</v>
      </c>
      <c r="T17" s="14">
        <f t="shared" si="4"/>
        <v>500727.978</v>
      </c>
      <c r="U17" s="151" t="s">
        <v>82</v>
      </c>
    </row>
    <row r="18" ht="30" customHeight="1" spans="1:21">
      <c r="A18" s="10">
        <v>14</v>
      </c>
      <c r="B18" s="120" t="s">
        <v>91</v>
      </c>
      <c r="C18" s="131"/>
      <c r="D18" s="14"/>
      <c r="E18" s="14"/>
      <c r="F18" s="14"/>
      <c r="G18" s="12"/>
      <c r="H18" s="14"/>
      <c r="I18" s="14"/>
      <c r="J18" s="12"/>
      <c r="K18" s="14"/>
      <c r="L18" s="14"/>
      <c r="M18" s="150">
        <v>0.113</v>
      </c>
      <c r="N18" s="14">
        <f t="shared" si="14"/>
        <v>642.405</v>
      </c>
      <c r="O18" s="14">
        <f t="shared" si="15"/>
        <v>1498.945</v>
      </c>
      <c r="P18" s="12"/>
      <c r="Q18" s="12"/>
      <c r="R18" s="12"/>
      <c r="S18" s="12">
        <f t="shared" si="3"/>
        <v>0.113</v>
      </c>
      <c r="T18" s="14">
        <f t="shared" si="4"/>
        <v>2141.35</v>
      </c>
      <c r="U18" s="151"/>
    </row>
    <row r="19" ht="30" customHeight="1" spans="1:21">
      <c r="A19" s="10">
        <v>15</v>
      </c>
      <c r="B19" s="119" t="s">
        <v>92</v>
      </c>
      <c r="C19" s="131"/>
      <c r="D19" s="14"/>
      <c r="E19" s="14"/>
      <c r="F19" s="14"/>
      <c r="G19" s="12">
        <v>7.791</v>
      </c>
      <c r="H19" s="14">
        <f t="shared" ref="H19:H25" si="16">G19*37900*0.3</f>
        <v>88583.67</v>
      </c>
      <c r="I19" s="14">
        <f t="shared" ref="I19:I25" si="17">G19*37900*0.7</f>
        <v>206695.23</v>
      </c>
      <c r="J19" s="12"/>
      <c r="K19" s="14"/>
      <c r="L19" s="14"/>
      <c r="M19" s="125"/>
      <c r="N19" s="14"/>
      <c r="O19" s="14"/>
      <c r="P19" s="12"/>
      <c r="Q19" s="12"/>
      <c r="R19" s="12"/>
      <c r="S19" s="12">
        <f t="shared" si="3"/>
        <v>7.791</v>
      </c>
      <c r="T19" s="14">
        <f t="shared" si="4"/>
        <v>295278.9</v>
      </c>
      <c r="U19" s="151"/>
    </row>
    <row r="20" ht="30" customHeight="1" spans="1:21">
      <c r="A20" s="10">
        <v>16</v>
      </c>
      <c r="B20" s="119" t="s">
        <v>93</v>
      </c>
      <c r="C20" s="131">
        <v>0.425</v>
      </c>
      <c r="D20" s="14">
        <f t="shared" ref="D20:D35" si="18">C20*37900*0.3</f>
        <v>4832.25</v>
      </c>
      <c r="E20" s="14">
        <f t="shared" ref="E20:E35" si="19">C20*37900*0.7</f>
        <v>11275.25</v>
      </c>
      <c r="F20" s="14">
        <f t="shared" ref="F20:F35" si="20">C20*1730*0.6</f>
        <v>441.15</v>
      </c>
      <c r="G20" s="12">
        <v>1.702</v>
      </c>
      <c r="H20" s="14">
        <f t="shared" si="16"/>
        <v>19351.74</v>
      </c>
      <c r="I20" s="14">
        <f t="shared" si="17"/>
        <v>45154.06</v>
      </c>
      <c r="J20" s="12"/>
      <c r="K20" s="14"/>
      <c r="L20" s="14"/>
      <c r="M20" s="125">
        <v>0.823</v>
      </c>
      <c r="N20" s="14">
        <f t="shared" ref="N20:N22" si="21">M20*18950*0.3</f>
        <v>4678.755</v>
      </c>
      <c r="O20" s="14">
        <f t="shared" ref="O20:O22" si="22">M20*18950*0.7</f>
        <v>10917.095</v>
      </c>
      <c r="P20" s="12"/>
      <c r="Q20" s="12"/>
      <c r="R20" s="12"/>
      <c r="S20" s="12">
        <f t="shared" si="3"/>
        <v>2.95</v>
      </c>
      <c r="T20" s="14">
        <f t="shared" si="4"/>
        <v>96650.3</v>
      </c>
      <c r="U20" s="151"/>
    </row>
    <row r="21" ht="30" customHeight="1" spans="1:21">
      <c r="A21" s="10">
        <v>17</v>
      </c>
      <c r="B21" s="119" t="s">
        <v>94</v>
      </c>
      <c r="C21" s="131">
        <v>1.293</v>
      </c>
      <c r="D21" s="14">
        <f t="shared" si="18"/>
        <v>14701.41</v>
      </c>
      <c r="E21" s="14">
        <f t="shared" si="19"/>
        <v>34303.29</v>
      </c>
      <c r="F21" s="14">
        <f t="shared" si="20"/>
        <v>1342.134</v>
      </c>
      <c r="G21" s="12">
        <v>0.468</v>
      </c>
      <c r="H21" s="14">
        <f t="shared" si="16"/>
        <v>5321.16</v>
      </c>
      <c r="I21" s="14">
        <f t="shared" si="17"/>
        <v>12416.04</v>
      </c>
      <c r="J21" s="12"/>
      <c r="K21" s="14"/>
      <c r="L21" s="14"/>
      <c r="M21" s="125">
        <v>0.533</v>
      </c>
      <c r="N21" s="14">
        <f t="shared" si="21"/>
        <v>3030.105</v>
      </c>
      <c r="O21" s="14">
        <f t="shared" si="22"/>
        <v>7070.245</v>
      </c>
      <c r="P21" s="12"/>
      <c r="Q21" s="12"/>
      <c r="R21" s="12"/>
      <c r="S21" s="12">
        <f t="shared" si="3"/>
        <v>2.294</v>
      </c>
      <c r="T21" s="14">
        <f t="shared" si="4"/>
        <v>78184.384</v>
      </c>
      <c r="U21" s="151" t="s">
        <v>82</v>
      </c>
    </row>
    <row r="22" ht="30" customHeight="1" spans="1:21">
      <c r="A22" s="10">
        <v>18</v>
      </c>
      <c r="B22" s="119" t="s">
        <v>95</v>
      </c>
      <c r="C22" s="131">
        <v>1.63</v>
      </c>
      <c r="D22" s="14">
        <f t="shared" si="18"/>
        <v>18533.1</v>
      </c>
      <c r="E22" s="14">
        <f t="shared" si="19"/>
        <v>43243.9</v>
      </c>
      <c r="F22" s="14">
        <f t="shared" si="20"/>
        <v>1691.94</v>
      </c>
      <c r="G22" s="12">
        <v>0.654</v>
      </c>
      <c r="H22" s="14">
        <f t="shared" si="16"/>
        <v>7435.98</v>
      </c>
      <c r="I22" s="14">
        <f t="shared" si="17"/>
        <v>17350.62</v>
      </c>
      <c r="J22" s="12"/>
      <c r="K22" s="14"/>
      <c r="L22" s="14"/>
      <c r="M22" s="125">
        <v>0.684</v>
      </c>
      <c r="N22" s="14">
        <f t="shared" si="21"/>
        <v>3888.54</v>
      </c>
      <c r="O22" s="14">
        <f t="shared" si="22"/>
        <v>9073.26</v>
      </c>
      <c r="P22" s="12"/>
      <c r="Q22" s="12"/>
      <c r="R22" s="12"/>
      <c r="S22" s="12">
        <f t="shared" si="3"/>
        <v>2.968</v>
      </c>
      <c r="T22" s="14">
        <f t="shared" si="4"/>
        <v>101217.34</v>
      </c>
      <c r="U22" s="151" t="s">
        <v>82</v>
      </c>
    </row>
    <row r="23" ht="30" customHeight="1" spans="1:21">
      <c r="A23" s="10">
        <v>19</v>
      </c>
      <c r="B23" s="119" t="s">
        <v>14</v>
      </c>
      <c r="C23" s="131">
        <v>0.092</v>
      </c>
      <c r="D23" s="14">
        <f t="shared" si="18"/>
        <v>1046.04</v>
      </c>
      <c r="E23" s="14">
        <f t="shared" si="19"/>
        <v>2440.76</v>
      </c>
      <c r="F23" s="14">
        <f t="shared" si="20"/>
        <v>95.496</v>
      </c>
      <c r="G23" s="12">
        <v>4.985</v>
      </c>
      <c r="H23" s="14">
        <f t="shared" si="16"/>
        <v>56679.45</v>
      </c>
      <c r="I23" s="14">
        <f t="shared" si="17"/>
        <v>132252.05</v>
      </c>
      <c r="J23" s="12">
        <v>3</v>
      </c>
      <c r="K23" s="14">
        <f>J23*37900*0.3</f>
        <v>34110</v>
      </c>
      <c r="L23" s="14">
        <f>J23*37900*0.7</f>
        <v>79590</v>
      </c>
      <c r="M23" s="125"/>
      <c r="N23" s="14"/>
      <c r="O23" s="14"/>
      <c r="P23" s="12"/>
      <c r="Q23" s="12"/>
      <c r="R23" s="12"/>
      <c r="S23" s="12">
        <f t="shared" si="3"/>
        <v>8.077</v>
      </c>
      <c r="T23" s="14">
        <f t="shared" si="4"/>
        <v>306213.796</v>
      </c>
      <c r="U23" s="151"/>
    </row>
    <row r="24" ht="30" customHeight="1" spans="1:21">
      <c r="A24" s="10">
        <v>20</v>
      </c>
      <c r="B24" s="119" t="s">
        <v>96</v>
      </c>
      <c r="C24" s="131">
        <v>6.466</v>
      </c>
      <c r="D24" s="14">
        <f t="shared" si="18"/>
        <v>73518.42</v>
      </c>
      <c r="E24" s="14">
        <f t="shared" si="19"/>
        <v>171542.98</v>
      </c>
      <c r="F24" s="14">
        <f t="shared" si="20"/>
        <v>6711.708</v>
      </c>
      <c r="G24" s="12">
        <v>1.979</v>
      </c>
      <c r="H24" s="14">
        <f t="shared" si="16"/>
        <v>22501.23</v>
      </c>
      <c r="I24" s="14">
        <f t="shared" si="17"/>
        <v>52502.87</v>
      </c>
      <c r="J24" s="12"/>
      <c r="K24" s="14"/>
      <c r="L24" s="14"/>
      <c r="M24" s="150">
        <v>0.938</v>
      </c>
      <c r="N24" s="14">
        <f t="shared" ref="N24:N28" si="23">M24*18950*0.3</f>
        <v>5332.53</v>
      </c>
      <c r="O24" s="14">
        <f t="shared" ref="O24:O28" si="24">M24*18950*0.7</f>
        <v>12442.57</v>
      </c>
      <c r="P24" s="12"/>
      <c r="Q24" s="12"/>
      <c r="R24" s="12"/>
      <c r="S24" s="12">
        <f t="shared" si="3"/>
        <v>9.383</v>
      </c>
      <c r="T24" s="14">
        <f t="shared" si="4"/>
        <v>344552.308</v>
      </c>
      <c r="U24" s="151" t="s">
        <v>82</v>
      </c>
    </row>
    <row r="25" ht="30" customHeight="1" spans="1:21">
      <c r="A25" s="10">
        <v>21</v>
      </c>
      <c r="B25" s="119" t="s">
        <v>97</v>
      </c>
      <c r="C25" s="131">
        <v>0.039</v>
      </c>
      <c r="D25" s="14">
        <f t="shared" si="18"/>
        <v>443.43</v>
      </c>
      <c r="E25" s="14">
        <f t="shared" si="19"/>
        <v>1034.67</v>
      </c>
      <c r="F25" s="14">
        <f t="shared" si="20"/>
        <v>40.482</v>
      </c>
      <c r="G25" s="12">
        <v>2.353</v>
      </c>
      <c r="H25" s="14">
        <f t="shared" si="16"/>
        <v>26753.61</v>
      </c>
      <c r="I25" s="14">
        <f t="shared" si="17"/>
        <v>62425.09</v>
      </c>
      <c r="J25" s="12"/>
      <c r="K25" s="14"/>
      <c r="L25" s="14"/>
      <c r="M25" s="125">
        <v>0.045</v>
      </c>
      <c r="N25" s="14">
        <f t="shared" si="23"/>
        <v>255.825</v>
      </c>
      <c r="O25" s="14">
        <f t="shared" si="24"/>
        <v>596.925</v>
      </c>
      <c r="P25" s="12"/>
      <c r="Q25" s="12"/>
      <c r="R25" s="12"/>
      <c r="S25" s="12">
        <f t="shared" si="3"/>
        <v>2.437</v>
      </c>
      <c r="T25" s="14">
        <f t="shared" si="4"/>
        <v>91550.032</v>
      </c>
      <c r="U25" s="151"/>
    </row>
    <row r="26" ht="30" customHeight="1" spans="1:21">
      <c r="A26" s="10">
        <v>22</v>
      </c>
      <c r="B26" s="119" t="s">
        <v>98</v>
      </c>
      <c r="C26" s="131">
        <v>0.035</v>
      </c>
      <c r="D26" s="14">
        <f t="shared" si="18"/>
        <v>397.95</v>
      </c>
      <c r="E26" s="14">
        <f t="shared" si="19"/>
        <v>928.55</v>
      </c>
      <c r="F26" s="14">
        <f t="shared" si="20"/>
        <v>36.33</v>
      </c>
      <c r="G26" s="12"/>
      <c r="H26" s="14"/>
      <c r="I26" s="14"/>
      <c r="J26" s="12"/>
      <c r="K26" s="14"/>
      <c r="L26" s="14"/>
      <c r="M26" s="125"/>
      <c r="N26" s="14"/>
      <c r="O26" s="14"/>
      <c r="P26" s="12"/>
      <c r="Q26" s="12"/>
      <c r="R26" s="12"/>
      <c r="S26" s="12">
        <f t="shared" si="3"/>
        <v>0.035</v>
      </c>
      <c r="T26" s="14">
        <f t="shared" si="4"/>
        <v>1362.83</v>
      </c>
      <c r="U26" s="151"/>
    </row>
    <row r="27" ht="30" customHeight="1" spans="1:21">
      <c r="A27" s="10">
        <v>23</v>
      </c>
      <c r="B27" s="119" t="s">
        <v>99</v>
      </c>
      <c r="C27" s="131">
        <v>2.903</v>
      </c>
      <c r="D27" s="14">
        <f t="shared" si="18"/>
        <v>33007.11</v>
      </c>
      <c r="E27" s="14">
        <f t="shared" si="19"/>
        <v>77016.59</v>
      </c>
      <c r="F27" s="14">
        <f t="shared" si="20"/>
        <v>3013.314</v>
      </c>
      <c r="G27" s="12">
        <v>0.086</v>
      </c>
      <c r="H27" s="14">
        <f t="shared" ref="H27:H33" si="25">G27*37900*0.3</f>
        <v>977.82</v>
      </c>
      <c r="I27" s="14">
        <f t="shared" ref="I27:I33" si="26">G27*37900*0.7</f>
        <v>2281.58</v>
      </c>
      <c r="J27" s="12"/>
      <c r="K27" s="14"/>
      <c r="L27" s="14"/>
      <c r="M27" s="125">
        <v>0.518</v>
      </c>
      <c r="N27" s="14">
        <f t="shared" si="23"/>
        <v>2944.83</v>
      </c>
      <c r="O27" s="14">
        <f t="shared" si="24"/>
        <v>6871.27</v>
      </c>
      <c r="P27" s="12"/>
      <c r="Q27" s="12"/>
      <c r="R27" s="12"/>
      <c r="S27" s="12">
        <f t="shared" si="3"/>
        <v>3.507</v>
      </c>
      <c r="T27" s="14">
        <f t="shared" si="4"/>
        <v>126112.514</v>
      </c>
      <c r="U27" s="151"/>
    </row>
    <row r="28" ht="30" customHeight="1" spans="1:21">
      <c r="A28" s="10">
        <v>24</v>
      </c>
      <c r="B28" s="119" t="s">
        <v>100</v>
      </c>
      <c r="C28" s="131">
        <v>1.924</v>
      </c>
      <c r="D28" s="14">
        <f t="shared" si="18"/>
        <v>21875.88</v>
      </c>
      <c r="E28" s="14">
        <f t="shared" si="19"/>
        <v>51043.72</v>
      </c>
      <c r="F28" s="14">
        <f t="shared" si="20"/>
        <v>1997.112</v>
      </c>
      <c r="G28" s="12"/>
      <c r="H28" s="14"/>
      <c r="I28" s="14"/>
      <c r="J28" s="12"/>
      <c r="K28" s="14"/>
      <c r="L28" s="14"/>
      <c r="M28" s="125">
        <v>0.552</v>
      </c>
      <c r="N28" s="14">
        <f t="shared" si="23"/>
        <v>3138.12</v>
      </c>
      <c r="O28" s="14">
        <f t="shared" si="24"/>
        <v>7322.28</v>
      </c>
      <c r="P28" s="12"/>
      <c r="Q28" s="12"/>
      <c r="R28" s="12"/>
      <c r="S28" s="12">
        <f t="shared" si="3"/>
        <v>2.476</v>
      </c>
      <c r="T28" s="14">
        <f t="shared" si="4"/>
        <v>85377.112</v>
      </c>
      <c r="U28" s="151"/>
    </row>
    <row r="29" ht="30" customHeight="1" spans="1:21">
      <c r="A29" s="10">
        <v>25</v>
      </c>
      <c r="B29" s="119" t="s">
        <v>101</v>
      </c>
      <c r="C29" s="131">
        <v>0.679</v>
      </c>
      <c r="D29" s="14">
        <f t="shared" si="18"/>
        <v>7720.23</v>
      </c>
      <c r="E29" s="14">
        <f t="shared" si="19"/>
        <v>18013.87</v>
      </c>
      <c r="F29" s="14">
        <f t="shared" si="20"/>
        <v>704.802</v>
      </c>
      <c r="G29" s="12">
        <v>3.21</v>
      </c>
      <c r="H29" s="14">
        <f t="shared" si="25"/>
        <v>36497.7</v>
      </c>
      <c r="I29" s="14">
        <f t="shared" si="26"/>
        <v>85161.3</v>
      </c>
      <c r="J29" s="12"/>
      <c r="K29" s="14"/>
      <c r="L29" s="14"/>
      <c r="M29" s="125"/>
      <c r="N29" s="14"/>
      <c r="O29" s="14"/>
      <c r="P29" s="12"/>
      <c r="Q29" s="12"/>
      <c r="R29" s="12"/>
      <c r="S29" s="12">
        <f t="shared" si="3"/>
        <v>3.889</v>
      </c>
      <c r="T29" s="14">
        <f t="shared" si="4"/>
        <v>148097.902</v>
      </c>
      <c r="U29" s="151"/>
    </row>
    <row r="30" ht="30" customHeight="1" spans="1:21">
      <c r="A30" s="10">
        <v>26</v>
      </c>
      <c r="B30" s="120" t="s">
        <v>102</v>
      </c>
      <c r="C30" s="131">
        <v>4.427</v>
      </c>
      <c r="D30" s="14">
        <f t="shared" si="18"/>
        <v>50334.99</v>
      </c>
      <c r="E30" s="14">
        <f t="shared" si="19"/>
        <v>117448.31</v>
      </c>
      <c r="F30" s="14">
        <f t="shared" si="20"/>
        <v>4595.226</v>
      </c>
      <c r="G30" s="12">
        <v>17.467</v>
      </c>
      <c r="H30" s="14">
        <f t="shared" si="25"/>
        <v>198599.79</v>
      </c>
      <c r="I30" s="14">
        <f t="shared" si="26"/>
        <v>463399.51</v>
      </c>
      <c r="J30" s="12"/>
      <c r="K30" s="14"/>
      <c r="L30" s="14"/>
      <c r="M30" s="125"/>
      <c r="N30" s="14"/>
      <c r="O30" s="14"/>
      <c r="P30" s="12"/>
      <c r="Q30" s="12"/>
      <c r="R30" s="12"/>
      <c r="S30" s="12">
        <f t="shared" si="3"/>
        <v>21.894</v>
      </c>
      <c r="T30" s="14">
        <f t="shared" si="4"/>
        <v>834377.826</v>
      </c>
      <c r="U30" s="151"/>
    </row>
    <row r="31" ht="30" customHeight="1" spans="1:21">
      <c r="A31" s="10">
        <v>27</v>
      </c>
      <c r="B31" s="119" t="s">
        <v>103</v>
      </c>
      <c r="C31" s="131">
        <v>1.125</v>
      </c>
      <c r="D31" s="14">
        <f t="shared" si="18"/>
        <v>12791.25</v>
      </c>
      <c r="E31" s="14">
        <f t="shared" si="19"/>
        <v>29846.25</v>
      </c>
      <c r="F31" s="14">
        <f t="shared" si="20"/>
        <v>1167.75</v>
      </c>
      <c r="G31" s="12">
        <v>1.621</v>
      </c>
      <c r="H31" s="14">
        <f t="shared" si="25"/>
        <v>18430.77</v>
      </c>
      <c r="I31" s="14">
        <f t="shared" si="26"/>
        <v>43005.13</v>
      </c>
      <c r="J31" s="12"/>
      <c r="K31" s="14"/>
      <c r="L31" s="14"/>
      <c r="M31" s="150"/>
      <c r="N31" s="14"/>
      <c r="O31" s="14"/>
      <c r="P31" s="12"/>
      <c r="Q31" s="12"/>
      <c r="R31" s="12"/>
      <c r="S31" s="12">
        <f t="shared" si="3"/>
        <v>2.746</v>
      </c>
      <c r="T31" s="14">
        <f t="shared" si="4"/>
        <v>105241.15</v>
      </c>
      <c r="U31" s="151"/>
    </row>
    <row r="32" ht="30" customHeight="1" spans="1:21">
      <c r="A32" s="10">
        <v>28</v>
      </c>
      <c r="B32" s="119" t="s">
        <v>104</v>
      </c>
      <c r="C32" s="131">
        <v>2.925</v>
      </c>
      <c r="D32" s="14">
        <f t="shared" si="18"/>
        <v>33257.25</v>
      </c>
      <c r="E32" s="14">
        <f t="shared" si="19"/>
        <v>77600.25</v>
      </c>
      <c r="F32" s="14">
        <f t="shared" si="20"/>
        <v>3036.15</v>
      </c>
      <c r="G32" s="12">
        <v>2.312</v>
      </c>
      <c r="H32" s="14">
        <f t="shared" si="25"/>
        <v>26287.44</v>
      </c>
      <c r="I32" s="14">
        <f t="shared" si="26"/>
        <v>61337.36</v>
      </c>
      <c r="J32" s="12">
        <v>0.398</v>
      </c>
      <c r="K32" s="14">
        <f>J32*37900*0.3</f>
        <v>4525.26</v>
      </c>
      <c r="L32" s="14">
        <f>J32*37900*0.7</f>
        <v>10558.94</v>
      </c>
      <c r="M32" s="150">
        <v>1.445</v>
      </c>
      <c r="N32" s="14">
        <f>M32*18950*0.3</f>
        <v>8214.825</v>
      </c>
      <c r="O32" s="14">
        <f>M32*18950*0.7</f>
        <v>19167.925</v>
      </c>
      <c r="P32" s="12"/>
      <c r="Q32" s="12"/>
      <c r="R32" s="12"/>
      <c r="S32" s="12">
        <f t="shared" si="3"/>
        <v>7.08</v>
      </c>
      <c r="T32" s="14">
        <f t="shared" si="4"/>
        <v>243985.4</v>
      </c>
      <c r="U32" s="151"/>
    </row>
    <row r="33" ht="30" customHeight="1" spans="1:21">
      <c r="A33" s="10">
        <v>29</v>
      </c>
      <c r="B33" s="119" t="s">
        <v>105</v>
      </c>
      <c r="C33" s="131">
        <v>0.676</v>
      </c>
      <c r="D33" s="14">
        <f t="shared" si="18"/>
        <v>7686.12</v>
      </c>
      <c r="E33" s="14">
        <f t="shared" si="19"/>
        <v>17934.28</v>
      </c>
      <c r="F33" s="14">
        <f t="shared" si="20"/>
        <v>701.688</v>
      </c>
      <c r="G33" s="12">
        <v>0.357</v>
      </c>
      <c r="H33" s="14">
        <f t="shared" si="25"/>
        <v>4059.09</v>
      </c>
      <c r="I33" s="14">
        <f t="shared" si="26"/>
        <v>9471.21</v>
      </c>
      <c r="J33" s="12"/>
      <c r="K33" s="14"/>
      <c r="L33" s="14"/>
      <c r="M33" s="150"/>
      <c r="N33" s="14"/>
      <c r="O33" s="14"/>
      <c r="P33" s="12"/>
      <c r="Q33" s="12"/>
      <c r="R33" s="12"/>
      <c r="S33" s="12">
        <f t="shared" si="3"/>
        <v>1.033</v>
      </c>
      <c r="T33" s="14">
        <f t="shared" si="4"/>
        <v>39852.388</v>
      </c>
      <c r="U33" s="151"/>
    </row>
    <row r="34" ht="30" customHeight="1" spans="1:21">
      <c r="A34" s="10">
        <v>30</v>
      </c>
      <c r="B34" s="119" t="s">
        <v>106</v>
      </c>
      <c r="C34" s="131">
        <v>1.727</v>
      </c>
      <c r="D34" s="14">
        <f t="shared" si="18"/>
        <v>19635.99</v>
      </c>
      <c r="E34" s="14">
        <f t="shared" si="19"/>
        <v>45817.31</v>
      </c>
      <c r="F34" s="14">
        <f t="shared" si="20"/>
        <v>1792.626</v>
      </c>
      <c r="G34" s="12"/>
      <c r="H34" s="14"/>
      <c r="I34" s="14"/>
      <c r="J34" s="12"/>
      <c r="K34" s="14"/>
      <c r="L34" s="14"/>
      <c r="M34" s="150"/>
      <c r="N34" s="14"/>
      <c r="O34" s="14"/>
      <c r="P34" s="12"/>
      <c r="Q34" s="12"/>
      <c r="R34" s="12"/>
      <c r="S34" s="12">
        <f t="shared" si="3"/>
        <v>1.727</v>
      </c>
      <c r="T34" s="14">
        <f t="shared" si="4"/>
        <v>67245.926</v>
      </c>
      <c r="U34" s="151"/>
    </row>
    <row r="35" ht="30" customHeight="1" spans="1:21">
      <c r="A35" s="10">
        <v>31</v>
      </c>
      <c r="B35" s="119" t="s">
        <v>107</v>
      </c>
      <c r="C35" s="131">
        <v>2.308</v>
      </c>
      <c r="D35" s="14">
        <f t="shared" si="18"/>
        <v>26241.96</v>
      </c>
      <c r="E35" s="14">
        <f t="shared" si="19"/>
        <v>61231.24</v>
      </c>
      <c r="F35" s="14">
        <f t="shared" si="20"/>
        <v>2395.704</v>
      </c>
      <c r="G35" s="12">
        <v>0.071</v>
      </c>
      <c r="H35" s="14">
        <f t="shared" ref="H35:H39" si="27">G35*37900*0.3</f>
        <v>807.27</v>
      </c>
      <c r="I35" s="14">
        <f t="shared" ref="I35:I39" si="28">G35*37900*0.7</f>
        <v>1883.63</v>
      </c>
      <c r="J35" s="12"/>
      <c r="K35" s="14"/>
      <c r="L35" s="14"/>
      <c r="M35" s="150"/>
      <c r="N35" s="14"/>
      <c r="O35" s="14"/>
      <c r="P35" s="12"/>
      <c r="Q35" s="12"/>
      <c r="R35" s="12"/>
      <c r="S35" s="12">
        <f t="shared" si="3"/>
        <v>2.379</v>
      </c>
      <c r="T35" s="14">
        <f t="shared" si="4"/>
        <v>92559.804</v>
      </c>
      <c r="U35" s="151"/>
    </row>
    <row r="36" ht="30" customHeight="1" spans="1:21">
      <c r="A36" s="10">
        <v>32</v>
      </c>
      <c r="B36" s="119" t="s">
        <v>108</v>
      </c>
      <c r="C36" s="131"/>
      <c r="D36" s="14"/>
      <c r="E36" s="14"/>
      <c r="F36" s="14"/>
      <c r="G36" s="12">
        <v>0.388</v>
      </c>
      <c r="H36" s="14">
        <f t="shared" si="27"/>
        <v>4411.56</v>
      </c>
      <c r="I36" s="14">
        <f t="shared" si="28"/>
        <v>10293.64</v>
      </c>
      <c r="J36" s="12"/>
      <c r="K36" s="14"/>
      <c r="L36" s="14"/>
      <c r="M36" s="125"/>
      <c r="N36" s="14"/>
      <c r="O36" s="14"/>
      <c r="P36" s="12"/>
      <c r="Q36" s="12"/>
      <c r="R36" s="12"/>
      <c r="S36" s="12">
        <f t="shared" si="3"/>
        <v>0.388</v>
      </c>
      <c r="T36" s="14">
        <f t="shared" si="4"/>
        <v>14705.2</v>
      </c>
      <c r="U36" s="151"/>
    </row>
    <row r="37" ht="30" customHeight="1" spans="1:21">
      <c r="A37" s="10">
        <v>33</v>
      </c>
      <c r="B37" s="119" t="s">
        <v>109</v>
      </c>
      <c r="C37" s="147">
        <v>4.309</v>
      </c>
      <c r="D37" s="14">
        <f>C37*37900*0.3</f>
        <v>48993.33</v>
      </c>
      <c r="E37" s="14">
        <f>C37*37900*0.7</f>
        <v>114317.77</v>
      </c>
      <c r="F37" s="14">
        <f>C37*1730*0.6</f>
        <v>4472.742</v>
      </c>
      <c r="G37" s="12">
        <v>1.925</v>
      </c>
      <c r="H37" s="14">
        <f t="shared" si="27"/>
        <v>21887.25</v>
      </c>
      <c r="I37" s="14">
        <f t="shared" si="28"/>
        <v>51070.25</v>
      </c>
      <c r="J37" s="12"/>
      <c r="K37" s="14"/>
      <c r="L37" s="14"/>
      <c r="M37" s="125"/>
      <c r="N37" s="14"/>
      <c r="O37" s="14"/>
      <c r="P37" s="12"/>
      <c r="Q37" s="12"/>
      <c r="R37" s="12"/>
      <c r="S37" s="12">
        <f t="shared" si="3"/>
        <v>6.234</v>
      </c>
      <c r="T37" s="14">
        <f t="shared" si="4"/>
        <v>240741.342</v>
      </c>
      <c r="U37" s="151"/>
    </row>
    <row r="38" ht="30" customHeight="1" spans="1:21">
      <c r="A38" s="10">
        <v>34</v>
      </c>
      <c r="B38" s="120" t="s">
        <v>110</v>
      </c>
      <c r="C38" s="147"/>
      <c r="D38" s="14"/>
      <c r="E38" s="14"/>
      <c r="F38" s="14"/>
      <c r="G38" s="12">
        <v>0.525</v>
      </c>
      <c r="H38" s="14">
        <f t="shared" si="27"/>
        <v>5969.25</v>
      </c>
      <c r="I38" s="14">
        <f t="shared" si="28"/>
        <v>13928.25</v>
      </c>
      <c r="J38" s="12"/>
      <c r="K38" s="14"/>
      <c r="L38" s="14"/>
      <c r="M38" s="125"/>
      <c r="N38" s="14"/>
      <c r="O38" s="14"/>
      <c r="P38" s="12"/>
      <c r="Q38" s="12"/>
      <c r="R38" s="12"/>
      <c r="S38" s="12">
        <f t="shared" si="3"/>
        <v>0.525</v>
      </c>
      <c r="T38" s="14">
        <f t="shared" si="4"/>
        <v>19897.5</v>
      </c>
      <c r="U38" s="151"/>
    </row>
    <row r="39" ht="30" customHeight="1" spans="1:21">
      <c r="A39" s="10">
        <v>35</v>
      </c>
      <c r="B39" s="119" t="s">
        <v>111</v>
      </c>
      <c r="C39" s="147">
        <v>2.214</v>
      </c>
      <c r="D39" s="14">
        <f>C39*37900*0.3</f>
        <v>25173.18</v>
      </c>
      <c r="E39" s="14">
        <f>C39*37900*0.7</f>
        <v>58737.42</v>
      </c>
      <c r="F39" s="14">
        <f>C39*1730*0.6</f>
        <v>2298.132</v>
      </c>
      <c r="G39" s="12">
        <v>1.327</v>
      </c>
      <c r="H39" s="14">
        <f t="shared" si="27"/>
        <v>15087.99</v>
      </c>
      <c r="I39" s="14">
        <f t="shared" si="28"/>
        <v>35205.31</v>
      </c>
      <c r="J39" s="12"/>
      <c r="K39" s="14"/>
      <c r="L39" s="14"/>
      <c r="M39" s="125">
        <v>0.035</v>
      </c>
      <c r="N39" s="14">
        <f>M39*18950*0.3</f>
        <v>198.975</v>
      </c>
      <c r="O39" s="14">
        <f>M39*18950*0.7</f>
        <v>464.275</v>
      </c>
      <c r="P39" s="12"/>
      <c r="Q39" s="12"/>
      <c r="R39" s="12"/>
      <c r="S39" s="12">
        <f t="shared" si="3"/>
        <v>3.576</v>
      </c>
      <c r="T39" s="14">
        <f t="shared" si="4"/>
        <v>137165.282</v>
      </c>
      <c r="U39" s="151"/>
    </row>
    <row r="40" s="1" customFormat="1" ht="30" customHeight="1" spans="1:21">
      <c r="A40" s="37" t="s">
        <v>46</v>
      </c>
      <c r="B40" s="38"/>
      <c r="C40" s="18">
        <f t="shared" ref="C40:O40" si="29">SUM(C5:C39)</f>
        <v>58.796</v>
      </c>
      <c r="D40" s="19">
        <f t="shared" si="29"/>
        <v>668510.52</v>
      </c>
      <c r="E40" s="19">
        <f t="shared" si="29"/>
        <v>1559857.88</v>
      </c>
      <c r="F40" s="19">
        <f t="shared" si="29"/>
        <v>61030.248</v>
      </c>
      <c r="G40" s="18">
        <f t="shared" si="29"/>
        <v>68.255</v>
      </c>
      <c r="H40" s="19">
        <f t="shared" si="29"/>
        <v>776059.35</v>
      </c>
      <c r="I40" s="19">
        <f t="shared" si="29"/>
        <v>1810805.15</v>
      </c>
      <c r="J40" s="18">
        <f t="shared" si="29"/>
        <v>3.398</v>
      </c>
      <c r="K40" s="19">
        <f t="shared" si="29"/>
        <v>38635.26</v>
      </c>
      <c r="L40" s="19">
        <f t="shared" si="29"/>
        <v>90148.94</v>
      </c>
      <c r="M40" s="18">
        <f t="shared" si="29"/>
        <v>8.487</v>
      </c>
      <c r="N40" s="19">
        <f t="shared" si="29"/>
        <v>48248.595</v>
      </c>
      <c r="O40" s="19">
        <f t="shared" si="29"/>
        <v>112580.055</v>
      </c>
      <c r="P40" s="18"/>
      <c r="Q40" s="18"/>
      <c r="R40" s="18"/>
      <c r="S40" s="18">
        <f>SUM(S5:S39)</f>
        <v>138.936</v>
      </c>
      <c r="T40" s="19">
        <f>SUM(T5:T39)</f>
        <v>5165875.998</v>
      </c>
      <c r="U40" s="153"/>
    </row>
  </sheetData>
  <mergeCells count="12">
    <mergeCell ref="A1:T1"/>
    <mergeCell ref="C2:L2"/>
    <mergeCell ref="C3:F3"/>
    <mergeCell ref="G3:I3"/>
    <mergeCell ref="J3:L3"/>
    <mergeCell ref="A40:B40"/>
    <mergeCell ref="A2:A4"/>
    <mergeCell ref="B2:B4"/>
    <mergeCell ref="S2:S4"/>
    <mergeCell ref="T2:T4"/>
    <mergeCell ref="M2:O3"/>
    <mergeCell ref="P2:R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3" max="3" width="9.25"/>
    <col min="4" max="4" width="14.125"/>
    <col min="5" max="5" width="15.375"/>
    <col min="6" max="6" width="14.875"/>
    <col min="7" max="7" width="9.25"/>
    <col min="8" max="9" width="14.125"/>
    <col min="11" max="11" width="12.875"/>
    <col min="12" max="12" width="14.125"/>
    <col min="13" max="13" width="9.25"/>
    <col min="14" max="14" width="11.625"/>
    <col min="15" max="15" width="12.875"/>
    <col min="17" max="18" width="11.625"/>
    <col min="19" max="19" width="10.375"/>
    <col min="20" max="20" width="15.375"/>
  </cols>
  <sheetData>
    <row r="1" ht="31.5" spans="1:20">
      <c r="A1" s="50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20.1" customHeight="1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0">
      <c r="A5" s="146">
        <v>1</v>
      </c>
      <c r="B5" s="110" t="s">
        <v>112</v>
      </c>
      <c r="C5" s="123">
        <v>3.543</v>
      </c>
      <c r="D5" s="147">
        <f t="shared" ref="D5:D8" si="0">C5*37900*0.3</f>
        <v>40283.91</v>
      </c>
      <c r="E5" s="147">
        <f t="shared" ref="E5:E8" si="1">C5*37900*0.7</f>
        <v>93995.79</v>
      </c>
      <c r="F5" s="147">
        <f t="shared" ref="F5:F8" si="2">C5*1730*0.6</f>
        <v>3677.634</v>
      </c>
      <c r="G5" s="131">
        <v>2.348</v>
      </c>
      <c r="H5" s="147">
        <f t="shared" ref="H5:H8" si="3">G5*37900*0.3</f>
        <v>26696.76</v>
      </c>
      <c r="I5" s="147">
        <f t="shared" ref="I5:I8" si="4">G5*37900*0.7</f>
        <v>62292.44</v>
      </c>
      <c r="J5" s="131">
        <v>0.424</v>
      </c>
      <c r="K5" s="147">
        <f t="shared" ref="K5:K10" si="5">J5*37900*0.3</f>
        <v>4820.88</v>
      </c>
      <c r="L5" s="147">
        <f t="shared" ref="L5:L10" si="6">J5*37900*0.7</f>
        <v>11248.72</v>
      </c>
      <c r="M5" s="131"/>
      <c r="N5" s="147"/>
      <c r="O5" s="147"/>
      <c r="P5" s="131"/>
      <c r="Q5" s="131"/>
      <c r="R5" s="131"/>
      <c r="S5" s="131">
        <f t="shared" ref="S5:S38" si="7">P5+M5+J5+G5+C5</f>
        <v>6.315</v>
      </c>
      <c r="T5" s="147">
        <f t="shared" ref="T5:T38" si="8">R5+Q5+O5+N5+L5+K5+I5+H5+F5+E5+D5</f>
        <v>243016.134</v>
      </c>
    </row>
    <row r="6" ht="30" customHeight="1" spans="1:20">
      <c r="A6" s="146">
        <v>2</v>
      </c>
      <c r="B6" s="110" t="s">
        <v>113</v>
      </c>
      <c r="C6" s="126">
        <v>2.366</v>
      </c>
      <c r="D6" s="147">
        <f t="shared" si="0"/>
        <v>26901.42</v>
      </c>
      <c r="E6" s="147">
        <f t="shared" si="1"/>
        <v>62769.98</v>
      </c>
      <c r="F6" s="147">
        <f t="shared" si="2"/>
        <v>2455.908</v>
      </c>
      <c r="G6" s="131">
        <v>0.489</v>
      </c>
      <c r="H6" s="147">
        <f t="shared" si="3"/>
        <v>5559.93</v>
      </c>
      <c r="I6" s="147">
        <f t="shared" si="4"/>
        <v>12973.17</v>
      </c>
      <c r="J6" s="131"/>
      <c r="K6" s="147"/>
      <c r="L6" s="147"/>
      <c r="M6" s="131">
        <v>0.019</v>
      </c>
      <c r="N6" s="147">
        <f t="shared" ref="N6:N9" si="9">M6*18950*0.3</f>
        <v>108.015</v>
      </c>
      <c r="O6" s="147">
        <f t="shared" ref="O6:O9" si="10">M6*18950*0.7</f>
        <v>252.035</v>
      </c>
      <c r="P6" s="131"/>
      <c r="Q6" s="131"/>
      <c r="R6" s="131"/>
      <c r="S6" s="131">
        <f t="shared" si="7"/>
        <v>2.874</v>
      </c>
      <c r="T6" s="147">
        <f t="shared" si="8"/>
        <v>111020.458</v>
      </c>
    </row>
    <row r="7" ht="30" customHeight="1" spans="1:20">
      <c r="A7" s="146">
        <v>3</v>
      </c>
      <c r="B7" s="110" t="s">
        <v>114</v>
      </c>
      <c r="C7" s="126">
        <v>1.223</v>
      </c>
      <c r="D7" s="147">
        <f t="shared" si="0"/>
        <v>13905.51</v>
      </c>
      <c r="E7" s="147">
        <f t="shared" si="1"/>
        <v>32446.19</v>
      </c>
      <c r="F7" s="147">
        <f t="shared" si="2"/>
        <v>1269.474</v>
      </c>
      <c r="G7" s="131">
        <v>1.631</v>
      </c>
      <c r="H7" s="147">
        <f t="shared" si="3"/>
        <v>18544.47</v>
      </c>
      <c r="I7" s="147">
        <f t="shared" si="4"/>
        <v>43270.43</v>
      </c>
      <c r="J7" s="131"/>
      <c r="K7" s="147"/>
      <c r="L7" s="147"/>
      <c r="M7" s="131">
        <v>0.415</v>
      </c>
      <c r="N7" s="147">
        <f t="shared" si="9"/>
        <v>2359.275</v>
      </c>
      <c r="O7" s="147">
        <f t="shared" si="10"/>
        <v>5504.975</v>
      </c>
      <c r="P7" s="131"/>
      <c r="Q7" s="131"/>
      <c r="R7" s="131"/>
      <c r="S7" s="131">
        <f t="shared" si="7"/>
        <v>3.269</v>
      </c>
      <c r="T7" s="147">
        <f t="shared" si="8"/>
        <v>117300.324</v>
      </c>
    </row>
    <row r="8" ht="30" customHeight="1" spans="1:20">
      <c r="A8" s="146">
        <v>4</v>
      </c>
      <c r="B8" s="110" t="s">
        <v>115</v>
      </c>
      <c r="C8" s="131">
        <v>0.896</v>
      </c>
      <c r="D8" s="147">
        <f t="shared" si="0"/>
        <v>10187.52</v>
      </c>
      <c r="E8" s="147">
        <f t="shared" si="1"/>
        <v>23770.88</v>
      </c>
      <c r="F8" s="147">
        <f t="shared" si="2"/>
        <v>930.048</v>
      </c>
      <c r="G8" s="131">
        <v>0.031</v>
      </c>
      <c r="H8" s="147">
        <f t="shared" si="3"/>
        <v>352.47</v>
      </c>
      <c r="I8" s="147">
        <f t="shared" si="4"/>
        <v>822.43</v>
      </c>
      <c r="J8" s="131"/>
      <c r="K8" s="147"/>
      <c r="L8" s="147"/>
      <c r="M8" s="131">
        <v>0.581</v>
      </c>
      <c r="N8" s="147">
        <f t="shared" si="9"/>
        <v>3302.985</v>
      </c>
      <c r="O8" s="147">
        <f t="shared" si="10"/>
        <v>7706.965</v>
      </c>
      <c r="P8" s="131"/>
      <c r="Q8" s="131"/>
      <c r="R8" s="131"/>
      <c r="S8" s="131">
        <f t="shared" si="7"/>
        <v>1.508</v>
      </c>
      <c r="T8" s="147">
        <f t="shared" si="8"/>
        <v>47073.298</v>
      </c>
    </row>
    <row r="9" ht="30" customHeight="1" spans="1:20">
      <c r="A9" s="146">
        <v>5</v>
      </c>
      <c r="B9" s="110" t="s">
        <v>14</v>
      </c>
      <c r="C9" s="123"/>
      <c r="D9" s="147"/>
      <c r="E9" s="147"/>
      <c r="F9" s="147"/>
      <c r="G9" s="131"/>
      <c r="H9" s="147"/>
      <c r="I9" s="147"/>
      <c r="J9" s="131">
        <v>5.729</v>
      </c>
      <c r="K9" s="147">
        <f t="shared" si="5"/>
        <v>65138.73</v>
      </c>
      <c r="L9" s="147">
        <f t="shared" si="6"/>
        <v>151990.37</v>
      </c>
      <c r="M9" s="131">
        <v>0.719</v>
      </c>
      <c r="N9" s="147">
        <f t="shared" si="9"/>
        <v>4087.515</v>
      </c>
      <c r="O9" s="147">
        <f t="shared" si="10"/>
        <v>9537.535</v>
      </c>
      <c r="P9" s="131"/>
      <c r="Q9" s="131"/>
      <c r="R9" s="131"/>
      <c r="S9" s="131">
        <f t="shared" si="7"/>
        <v>6.448</v>
      </c>
      <c r="T9" s="147">
        <f t="shared" si="8"/>
        <v>230754.15</v>
      </c>
    </row>
    <row r="10" ht="30" customHeight="1" spans="1:20">
      <c r="A10" s="146">
        <v>6</v>
      </c>
      <c r="B10" s="110" t="s">
        <v>116</v>
      </c>
      <c r="C10" s="123">
        <v>2.736</v>
      </c>
      <c r="D10" s="147">
        <f t="shared" ref="D10:D16" si="11">C10*37900*0.3</f>
        <v>31108.32</v>
      </c>
      <c r="E10" s="147">
        <f t="shared" ref="E10:E16" si="12">C10*37900*0.7</f>
        <v>72586.08</v>
      </c>
      <c r="F10" s="147">
        <f t="shared" ref="F10:F16" si="13">C10*1730*0.6</f>
        <v>2839.968</v>
      </c>
      <c r="G10" s="131">
        <v>2.175</v>
      </c>
      <c r="H10" s="147">
        <f t="shared" ref="H10:H12" si="14">G10*37900*0.3</f>
        <v>24729.75</v>
      </c>
      <c r="I10" s="147">
        <f t="shared" ref="I10:I12" si="15">G10*37900*0.7</f>
        <v>57702.75</v>
      </c>
      <c r="J10" s="131">
        <v>0.375</v>
      </c>
      <c r="K10" s="147">
        <f t="shared" si="5"/>
        <v>4263.75</v>
      </c>
      <c r="L10" s="147">
        <f t="shared" si="6"/>
        <v>9948.75</v>
      </c>
      <c r="M10" s="131"/>
      <c r="N10" s="147"/>
      <c r="O10" s="147"/>
      <c r="P10" s="131"/>
      <c r="Q10" s="131"/>
      <c r="R10" s="131"/>
      <c r="S10" s="131">
        <f t="shared" si="7"/>
        <v>5.286</v>
      </c>
      <c r="T10" s="147">
        <f t="shared" si="8"/>
        <v>203179.368</v>
      </c>
    </row>
    <row r="11" ht="30" customHeight="1" spans="1:20">
      <c r="A11" s="146">
        <v>7</v>
      </c>
      <c r="B11" s="110" t="s">
        <v>117</v>
      </c>
      <c r="C11" s="123">
        <v>0.932</v>
      </c>
      <c r="D11" s="147">
        <f t="shared" si="11"/>
        <v>10596.84</v>
      </c>
      <c r="E11" s="147">
        <f t="shared" si="12"/>
        <v>24725.96</v>
      </c>
      <c r="F11" s="147">
        <f t="shared" si="13"/>
        <v>967.416</v>
      </c>
      <c r="G11" s="131">
        <v>0.265</v>
      </c>
      <c r="H11" s="147">
        <f t="shared" si="14"/>
        <v>3013.05</v>
      </c>
      <c r="I11" s="147">
        <f t="shared" si="15"/>
        <v>7030.45</v>
      </c>
      <c r="J11" s="131"/>
      <c r="K11" s="147"/>
      <c r="L11" s="147"/>
      <c r="M11" s="131">
        <v>0.522</v>
      </c>
      <c r="N11" s="147">
        <f t="shared" ref="N11:N21" si="16">M11*18950*0.3</f>
        <v>2967.57</v>
      </c>
      <c r="O11" s="147">
        <f t="shared" ref="O11:O21" si="17">M11*18950*0.7</f>
        <v>6924.33</v>
      </c>
      <c r="P11" s="131"/>
      <c r="Q11" s="131"/>
      <c r="R11" s="131"/>
      <c r="S11" s="131">
        <f t="shared" si="7"/>
        <v>1.719</v>
      </c>
      <c r="T11" s="147">
        <f t="shared" si="8"/>
        <v>56225.616</v>
      </c>
    </row>
    <row r="12" ht="30" customHeight="1" spans="1:20">
      <c r="A12" s="146">
        <v>8</v>
      </c>
      <c r="B12" s="110" t="s">
        <v>118</v>
      </c>
      <c r="C12" s="123">
        <v>1.702</v>
      </c>
      <c r="D12" s="147">
        <f t="shared" si="11"/>
        <v>19351.74</v>
      </c>
      <c r="E12" s="147">
        <f t="shared" si="12"/>
        <v>45154.06</v>
      </c>
      <c r="F12" s="147">
        <f t="shared" si="13"/>
        <v>1766.676</v>
      </c>
      <c r="G12" s="131">
        <v>0.119</v>
      </c>
      <c r="H12" s="147">
        <f t="shared" si="14"/>
        <v>1353.03</v>
      </c>
      <c r="I12" s="147">
        <f t="shared" si="15"/>
        <v>3157.07</v>
      </c>
      <c r="J12" s="131"/>
      <c r="K12" s="147"/>
      <c r="L12" s="147"/>
      <c r="M12" s="131"/>
      <c r="N12" s="147"/>
      <c r="O12" s="147"/>
      <c r="P12" s="131"/>
      <c r="Q12" s="131"/>
      <c r="R12" s="131"/>
      <c r="S12" s="131">
        <f t="shared" si="7"/>
        <v>1.821</v>
      </c>
      <c r="T12" s="147">
        <f t="shared" si="8"/>
        <v>70782.576</v>
      </c>
    </row>
    <row r="13" ht="30" customHeight="1" spans="1:20">
      <c r="A13" s="146">
        <v>9</v>
      </c>
      <c r="B13" s="110" t="s">
        <v>119</v>
      </c>
      <c r="C13" s="123">
        <v>1.186</v>
      </c>
      <c r="D13" s="147">
        <f t="shared" si="11"/>
        <v>13484.82</v>
      </c>
      <c r="E13" s="147">
        <f t="shared" si="12"/>
        <v>31464.58</v>
      </c>
      <c r="F13" s="147">
        <f t="shared" si="13"/>
        <v>1231.068</v>
      </c>
      <c r="G13" s="131"/>
      <c r="H13" s="147"/>
      <c r="I13" s="147"/>
      <c r="J13" s="131"/>
      <c r="K13" s="147"/>
      <c r="L13" s="147"/>
      <c r="M13" s="131"/>
      <c r="N13" s="147"/>
      <c r="O13" s="147"/>
      <c r="P13" s="131"/>
      <c r="Q13" s="131"/>
      <c r="R13" s="131"/>
      <c r="S13" s="131">
        <f t="shared" si="7"/>
        <v>1.186</v>
      </c>
      <c r="T13" s="147">
        <f t="shared" si="8"/>
        <v>46180.468</v>
      </c>
    </row>
    <row r="14" ht="30" customHeight="1" spans="1:20">
      <c r="A14" s="146">
        <v>10</v>
      </c>
      <c r="B14" s="110" t="s">
        <v>120</v>
      </c>
      <c r="C14" s="123">
        <v>1.893</v>
      </c>
      <c r="D14" s="147">
        <f t="shared" si="11"/>
        <v>21523.41</v>
      </c>
      <c r="E14" s="147">
        <f t="shared" si="12"/>
        <v>50221.29</v>
      </c>
      <c r="F14" s="147">
        <f t="shared" si="13"/>
        <v>1964.934</v>
      </c>
      <c r="G14" s="131">
        <v>0.4</v>
      </c>
      <c r="H14" s="147">
        <f t="shared" ref="H14:H16" si="18">G14*37900*0.3</f>
        <v>4548</v>
      </c>
      <c r="I14" s="147">
        <f t="shared" ref="I14:I16" si="19">G14*37900*0.7</f>
        <v>10612</v>
      </c>
      <c r="J14" s="131">
        <v>0.208</v>
      </c>
      <c r="K14" s="147">
        <f>J14*37900*0.3</f>
        <v>2364.96</v>
      </c>
      <c r="L14" s="147">
        <f>J14*37900*0.7</f>
        <v>5518.24</v>
      </c>
      <c r="M14" s="131">
        <v>0.835</v>
      </c>
      <c r="N14" s="147">
        <f t="shared" si="16"/>
        <v>4746.975</v>
      </c>
      <c r="O14" s="147">
        <f t="shared" si="17"/>
        <v>11076.275</v>
      </c>
      <c r="P14" s="131"/>
      <c r="Q14" s="131"/>
      <c r="R14" s="131"/>
      <c r="S14" s="131">
        <f t="shared" si="7"/>
        <v>3.336</v>
      </c>
      <c r="T14" s="147">
        <f t="shared" si="8"/>
        <v>112576.084</v>
      </c>
    </row>
    <row r="15" ht="30" customHeight="1" spans="1:20">
      <c r="A15" s="146">
        <v>11</v>
      </c>
      <c r="B15" s="110" t="s">
        <v>121</v>
      </c>
      <c r="C15" s="123">
        <v>2.952</v>
      </c>
      <c r="D15" s="147">
        <f t="shared" si="11"/>
        <v>33564.24</v>
      </c>
      <c r="E15" s="147">
        <f t="shared" si="12"/>
        <v>78316.56</v>
      </c>
      <c r="F15" s="147">
        <f t="shared" si="13"/>
        <v>3064.176</v>
      </c>
      <c r="G15" s="131">
        <v>1.735</v>
      </c>
      <c r="H15" s="147">
        <f t="shared" si="18"/>
        <v>19726.95</v>
      </c>
      <c r="I15" s="147">
        <f t="shared" si="19"/>
        <v>46029.55</v>
      </c>
      <c r="J15" s="131"/>
      <c r="K15" s="147"/>
      <c r="L15" s="147"/>
      <c r="M15" s="131">
        <v>0.828</v>
      </c>
      <c r="N15" s="147">
        <f t="shared" si="16"/>
        <v>4707.18</v>
      </c>
      <c r="O15" s="147">
        <f t="shared" si="17"/>
        <v>10983.42</v>
      </c>
      <c r="P15" s="131"/>
      <c r="Q15" s="131"/>
      <c r="R15" s="131"/>
      <c r="S15" s="131">
        <f t="shared" si="7"/>
        <v>5.515</v>
      </c>
      <c r="T15" s="147">
        <f t="shared" si="8"/>
        <v>196392.076</v>
      </c>
    </row>
    <row r="16" ht="30" customHeight="1" spans="1:20">
      <c r="A16" s="146">
        <v>12</v>
      </c>
      <c r="B16" s="110" t="s">
        <v>122</v>
      </c>
      <c r="C16" s="123">
        <v>1.136</v>
      </c>
      <c r="D16" s="147">
        <f t="shared" si="11"/>
        <v>12916.32</v>
      </c>
      <c r="E16" s="147">
        <f t="shared" si="12"/>
        <v>30138.08</v>
      </c>
      <c r="F16" s="147">
        <f t="shared" si="13"/>
        <v>1179.168</v>
      </c>
      <c r="G16" s="131">
        <v>0.131</v>
      </c>
      <c r="H16" s="147">
        <f t="shared" si="18"/>
        <v>1489.47</v>
      </c>
      <c r="I16" s="147">
        <f t="shared" si="19"/>
        <v>3475.43</v>
      </c>
      <c r="J16" s="131"/>
      <c r="K16" s="147"/>
      <c r="L16" s="147"/>
      <c r="M16" s="131">
        <v>2.337</v>
      </c>
      <c r="N16" s="147">
        <f t="shared" si="16"/>
        <v>13285.845</v>
      </c>
      <c r="O16" s="147">
        <f t="shared" si="17"/>
        <v>31000.305</v>
      </c>
      <c r="P16" s="131"/>
      <c r="Q16" s="131"/>
      <c r="R16" s="131"/>
      <c r="S16" s="131">
        <f t="shared" si="7"/>
        <v>3.604</v>
      </c>
      <c r="T16" s="147">
        <f t="shared" si="8"/>
        <v>93484.618</v>
      </c>
    </row>
    <row r="17" ht="30" customHeight="1" spans="1:20">
      <c r="A17" s="146">
        <v>13</v>
      </c>
      <c r="B17" s="110" t="s">
        <v>123</v>
      </c>
      <c r="C17" s="123"/>
      <c r="D17" s="147"/>
      <c r="E17" s="147"/>
      <c r="F17" s="147"/>
      <c r="G17" s="131"/>
      <c r="H17" s="147"/>
      <c r="I17" s="147"/>
      <c r="J17" s="131"/>
      <c r="K17" s="147"/>
      <c r="L17" s="147"/>
      <c r="M17" s="131">
        <v>0.215</v>
      </c>
      <c r="N17" s="147">
        <f t="shared" si="16"/>
        <v>1222.275</v>
      </c>
      <c r="O17" s="147">
        <f t="shared" si="17"/>
        <v>2851.975</v>
      </c>
      <c r="P17" s="131"/>
      <c r="Q17" s="131"/>
      <c r="R17" s="131"/>
      <c r="S17" s="131">
        <f t="shared" si="7"/>
        <v>0.215</v>
      </c>
      <c r="T17" s="147">
        <f t="shared" si="8"/>
        <v>4074.25</v>
      </c>
    </row>
    <row r="18" ht="30" customHeight="1" spans="1:20">
      <c r="A18" s="146">
        <v>14</v>
      </c>
      <c r="B18" s="110" t="s">
        <v>124</v>
      </c>
      <c r="C18" s="123">
        <v>3.817</v>
      </c>
      <c r="D18" s="147">
        <f t="shared" ref="D18:D23" si="20">C18*37900*0.3</f>
        <v>43399.29</v>
      </c>
      <c r="E18" s="147">
        <f t="shared" ref="E18:E23" si="21">C18*37900*0.7</f>
        <v>101265.01</v>
      </c>
      <c r="F18" s="147">
        <f t="shared" ref="F18:F23" si="22">C18*1730*0.6</f>
        <v>3962.046</v>
      </c>
      <c r="G18" s="131">
        <v>0.682</v>
      </c>
      <c r="H18" s="147">
        <f t="shared" ref="H18:H21" si="23">G18*37900*0.3</f>
        <v>7754.34</v>
      </c>
      <c r="I18" s="147">
        <f t="shared" ref="I18:I21" si="24">G18*37900*0.7</f>
        <v>18093.46</v>
      </c>
      <c r="J18" s="131"/>
      <c r="K18" s="147"/>
      <c r="L18" s="147"/>
      <c r="M18" s="131">
        <v>0.256</v>
      </c>
      <c r="N18" s="147">
        <f t="shared" si="16"/>
        <v>1455.36</v>
      </c>
      <c r="O18" s="147">
        <f t="shared" si="17"/>
        <v>3395.84</v>
      </c>
      <c r="P18" s="131"/>
      <c r="Q18" s="147"/>
      <c r="R18" s="147"/>
      <c r="S18" s="131">
        <f t="shared" si="7"/>
        <v>4.755</v>
      </c>
      <c r="T18" s="147">
        <f t="shared" si="8"/>
        <v>179325.346</v>
      </c>
    </row>
    <row r="19" ht="30" customHeight="1" spans="1:20">
      <c r="A19" s="146">
        <v>15</v>
      </c>
      <c r="B19" s="110" t="s">
        <v>125</v>
      </c>
      <c r="C19" s="126">
        <v>2.015</v>
      </c>
      <c r="D19" s="147">
        <f t="shared" si="20"/>
        <v>22910.55</v>
      </c>
      <c r="E19" s="147">
        <f t="shared" si="21"/>
        <v>53457.95</v>
      </c>
      <c r="F19" s="147">
        <f t="shared" si="22"/>
        <v>2091.57</v>
      </c>
      <c r="G19" s="131">
        <v>1.447</v>
      </c>
      <c r="H19" s="147">
        <f t="shared" si="23"/>
        <v>16452.39</v>
      </c>
      <c r="I19" s="147">
        <f t="shared" si="24"/>
        <v>38388.91</v>
      </c>
      <c r="J19" s="131"/>
      <c r="K19" s="147"/>
      <c r="L19" s="147"/>
      <c r="M19" s="131">
        <v>0.412</v>
      </c>
      <c r="N19" s="147">
        <f t="shared" si="16"/>
        <v>2342.22</v>
      </c>
      <c r="O19" s="147">
        <f t="shared" si="17"/>
        <v>5465.18</v>
      </c>
      <c r="P19" s="131"/>
      <c r="Q19" s="147"/>
      <c r="R19" s="147"/>
      <c r="S19" s="131">
        <f t="shared" si="7"/>
        <v>3.874</v>
      </c>
      <c r="T19" s="147">
        <f t="shared" si="8"/>
        <v>141108.77</v>
      </c>
    </row>
    <row r="20" ht="30" customHeight="1" spans="1:20">
      <c r="A20" s="146">
        <v>16</v>
      </c>
      <c r="B20" s="110" t="s">
        <v>126</v>
      </c>
      <c r="C20" s="123">
        <v>3.947</v>
      </c>
      <c r="D20" s="147">
        <f t="shared" si="20"/>
        <v>44877.39</v>
      </c>
      <c r="E20" s="147">
        <f t="shared" si="21"/>
        <v>104713.91</v>
      </c>
      <c r="F20" s="147">
        <f t="shared" si="22"/>
        <v>4096.986</v>
      </c>
      <c r="G20" s="131">
        <v>2.366</v>
      </c>
      <c r="H20" s="147">
        <f t="shared" si="23"/>
        <v>26901.42</v>
      </c>
      <c r="I20" s="147">
        <f t="shared" si="24"/>
        <v>62769.98</v>
      </c>
      <c r="J20" s="131">
        <v>0.161</v>
      </c>
      <c r="K20" s="147">
        <f>J20*37900*0.3</f>
        <v>1830.57</v>
      </c>
      <c r="L20" s="147">
        <f>J20*37900*0.7</f>
        <v>4271.33</v>
      </c>
      <c r="M20" s="131">
        <v>1.04</v>
      </c>
      <c r="N20" s="147">
        <f t="shared" si="16"/>
        <v>5912.4</v>
      </c>
      <c r="O20" s="147">
        <f t="shared" si="17"/>
        <v>13795.6</v>
      </c>
      <c r="P20" s="140">
        <v>0.687</v>
      </c>
      <c r="Q20" s="147">
        <f>P20*18950*0.3</f>
        <v>3905.595</v>
      </c>
      <c r="R20" s="147">
        <f>P20*18950*0.7</f>
        <v>9113.055</v>
      </c>
      <c r="S20" s="131">
        <f t="shared" si="7"/>
        <v>8.201</v>
      </c>
      <c r="T20" s="147">
        <f t="shared" si="8"/>
        <v>282188.236</v>
      </c>
    </row>
    <row r="21" ht="30" customHeight="1" spans="1:20">
      <c r="A21" s="146">
        <v>17</v>
      </c>
      <c r="B21" s="110" t="s">
        <v>127</v>
      </c>
      <c r="C21" s="123">
        <v>4.267</v>
      </c>
      <c r="D21" s="147">
        <f t="shared" si="20"/>
        <v>48515.79</v>
      </c>
      <c r="E21" s="147">
        <f t="shared" si="21"/>
        <v>113203.51</v>
      </c>
      <c r="F21" s="147">
        <f t="shared" si="22"/>
        <v>4429.146</v>
      </c>
      <c r="G21" s="131">
        <v>1.263</v>
      </c>
      <c r="H21" s="147">
        <f t="shared" si="23"/>
        <v>14360.31</v>
      </c>
      <c r="I21" s="147">
        <f t="shared" si="24"/>
        <v>33507.39</v>
      </c>
      <c r="J21" s="131"/>
      <c r="K21" s="147"/>
      <c r="L21" s="147"/>
      <c r="M21" s="131">
        <v>0.954</v>
      </c>
      <c r="N21" s="147">
        <f t="shared" si="16"/>
        <v>5423.49</v>
      </c>
      <c r="O21" s="147">
        <f t="shared" si="17"/>
        <v>12654.81</v>
      </c>
      <c r="P21" s="131"/>
      <c r="Q21" s="147"/>
      <c r="R21" s="147"/>
      <c r="S21" s="131">
        <f t="shared" si="7"/>
        <v>6.484</v>
      </c>
      <c r="T21" s="147">
        <f t="shared" si="8"/>
        <v>232094.446</v>
      </c>
    </row>
    <row r="22" ht="30" customHeight="1" spans="1:20">
      <c r="A22" s="146">
        <v>18</v>
      </c>
      <c r="B22" s="110" t="s">
        <v>128</v>
      </c>
      <c r="C22" s="123">
        <v>0.783</v>
      </c>
      <c r="D22" s="147">
        <f t="shared" si="20"/>
        <v>8902.71</v>
      </c>
      <c r="E22" s="147">
        <f t="shared" si="21"/>
        <v>20772.99</v>
      </c>
      <c r="F22" s="147">
        <f t="shared" si="22"/>
        <v>812.754</v>
      </c>
      <c r="G22" s="131"/>
      <c r="H22" s="147"/>
      <c r="I22" s="147"/>
      <c r="J22" s="131"/>
      <c r="K22" s="147"/>
      <c r="L22" s="147"/>
      <c r="M22" s="131"/>
      <c r="N22" s="147"/>
      <c r="O22" s="147"/>
      <c r="P22" s="131"/>
      <c r="Q22" s="147"/>
      <c r="R22" s="147"/>
      <c r="S22" s="131">
        <f t="shared" si="7"/>
        <v>0.783</v>
      </c>
      <c r="T22" s="147">
        <f t="shared" si="8"/>
        <v>30488.454</v>
      </c>
    </row>
    <row r="23" ht="30" customHeight="1" spans="1:20">
      <c r="A23" s="146">
        <v>19</v>
      </c>
      <c r="B23" s="110" t="s">
        <v>129</v>
      </c>
      <c r="C23" s="123">
        <v>0.508</v>
      </c>
      <c r="D23" s="147">
        <f t="shared" si="20"/>
        <v>5775.96</v>
      </c>
      <c r="E23" s="147">
        <f t="shared" si="21"/>
        <v>13477.24</v>
      </c>
      <c r="F23" s="147">
        <f t="shared" si="22"/>
        <v>527.304</v>
      </c>
      <c r="G23" s="131"/>
      <c r="H23" s="147"/>
      <c r="I23" s="147"/>
      <c r="J23" s="131"/>
      <c r="K23" s="147"/>
      <c r="L23" s="147"/>
      <c r="M23" s="131"/>
      <c r="N23" s="147"/>
      <c r="O23" s="147"/>
      <c r="P23" s="131"/>
      <c r="Q23" s="147"/>
      <c r="R23" s="147"/>
      <c r="S23" s="131">
        <f t="shared" si="7"/>
        <v>0.508</v>
      </c>
      <c r="T23" s="147">
        <f t="shared" si="8"/>
        <v>19780.504</v>
      </c>
    </row>
    <row r="24" ht="30" customHeight="1" spans="1:20">
      <c r="A24" s="146">
        <v>20</v>
      </c>
      <c r="B24" s="110" t="s">
        <v>130</v>
      </c>
      <c r="C24" s="123"/>
      <c r="D24" s="147"/>
      <c r="E24" s="147"/>
      <c r="F24" s="147"/>
      <c r="G24" s="131">
        <v>0.127</v>
      </c>
      <c r="H24" s="147">
        <f t="shared" ref="H24:H31" si="25">G24*37900*0.3</f>
        <v>1443.99</v>
      </c>
      <c r="I24" s="147">
        <f t="shared" ref="I24:I31" si="26">G24*37900*0.7</f>
        <v>3369.31</v>
      </c>
      <c r="J24" s="131"/>
      <c r="K24" s="147"/>
      <c r="L24" s="147"/>
      <c r="M24" s="131"/>
      <c r="N24" s="147"/>
      <c r="O24" s="147"/>
      <c r="P24" s="131"/>
      <c r="Q24" s="147"/>
      <c r="R24" s="147"/>
      <c r="S24" s="131">
        <f t="shared" si="7"/>
        <v>0.127</v>
      </c>
      <c r="T24" s="147">
        <f t="shared" si="8"/>
        <v>4813.3</v>
      </c>
    </row>
    <row r="25" ht="30" customHeight="1" spans="1:20">
      <c r="A25" s="146">
        <v>21</v>
      </c>
      <c r="B25" s="110" t="s">
        <v>131</v>
      </c>
      <c r="C25" s="123">
        <v>0.722</v>
      </c>
      <c r="D25" s="147">
        <f t="shared" ref="D25:D30" si="27">C25*37900*0.3</f>
        <v>8209.14</v>
      </c>
      <c r="E25" s="147">
        <f t="shared" ref="E25:E30" si="28">C25*37900*0.7</f>
        <v>19154.66</v>
      </c>
      <c r="F25" s="147">
        <f t="shared" ref="F25:F30" si="29">C25*1730*0.6</f>
        <v>749.436</v>
      </c>
      <c r="G25" s="131">
        <v>0.183</v>
      </c>
      <c r="H25" s="147">
        <f t="shared" si="25"/>
        <v>2080.71</v>
      </c>
      <c r="I25" s="147">
        <f t="shared" si="26"/>
        <v>4854.99</v>
      </c>
      <c r="J25" s="131"/>
      <c r="K25" s="147"/>
      <c r="L25" s="147"/>
      <c r="M25" s="131"/>
      <c r="N25" s="147"/>
      <c r="O25" s="147"/>
      <c r="P25" s="131"/>
      <c r="Q25" s="147"/>
      <c r="R25" s="147"/>
      <c r="S25" s="131">
        <f t="shared" si="7"/>
        <v>0.905</v>
      </c>
      <c r="T25" s="147">
        <f t="shared" si="8"/>
        <v>35048.936</v>
      </c>
    </row>
    <row r="26" ht="30" customHeight="1" spans="1:20">
      <c r="A26" s="146">
        <v>22</v>
      </c>
      <c r="B26" s="110" t="s">
        <v>132</v>
      </c>
      <c r="C26" s="126">
        <v>0.249</v>
      </c>
      <c r="D26" s="147">
        <f t="shared" si="27"/>
        <v>2831.13</v>
      </c>
      <c r="E26" s="147">
        <f t="shared" si="28"/>
        <v>6605.97</v>
      </c>
      <c r="F26" s="147">
        <f t="shared" si="29"/>
        <v>258.462</v>
      </c>
      <c r="G26" s="131"/>
      <c r="H26" s="147"/>
      <c r="I26" s="147"/>
      <c r="J26" s="131"/>
      <c r="K26" s="147"/>
      <c r="L26" s="147"/>
      <c r="M26" s="131"/>
      <c r="N26" s="147"/>
      <c r="O26" s="147"/>
      <c r="P26" s="131"/>
      <c r="Q26" s="147"/>
      <c r="R26" s="147"/>
      <c r="S26" s="131">
        <f t="shared" si="7"/>
        <v>0.249</v>
      </c>
      <c r="T26" s="147">
        <f t="shared" si="8"/>
        <v>9695.562</v>
      </c>
    </row>
    <row r="27" ht="30" customHeight="1" spans="1:20">
      <c r="A27" s="146">
        <v>23</v>
      </c>
      <c r="B27" s="110" t="s">
        <v>133</v>
      </c>
      <c r="C27" s="123">
        <v>1.061</v>
      </c>
      <c r="D27" s="147">
        <f t="shared" si="27"/>
        <v>12063.57</v>
      </c>
      <c r="E27" s="147">
        <f t="shared" si="28"/>
        <v>28148.33</v>
      </c>
      <c r="F27" s="147">
        <f t="shared" si="29"/>
        <v>1101.318</v>
      </c>
      <c r="G27" s="131"/>
      <c r="H27" s="147"/>
      <c r="I27" s="147"/>
      <c r="J27" s="131"/>
      <c r="K27" s="147"/>
      <c r="L27" s="147"/>
      <c r="M27" s="131"/>
      <c r="N27" s="147"/>
      <c r="O27" s="147"/>
      <c r="P27" s="131"/>
      <c r="Q27" s="147"/>
      <c r="R27" s="147"/>
      <c r="S27" s="131">
        <f t="shared" si="7"/>
        <v>1.061</v>
      </c>
      <c r="T27" s="147">
        <f t="shared" si="8"/>
        <v>41313.218</v>
      </c>
    </row>
    <row r="28" ht="30" customHeight="1" spans="1:20">
      <c r="A28" s="146">
        <v>24</v>
      </c>
      <c r="B28" s="110" t="s">
        <v>134</v>
      </c>
      <c r="C28" s="123">
        <v>2.439</v>
      </c>
      <c r="D28" s="147">
        <f t="shared" si="27"/>
        <v>27731.43</v>
      </c>
      <c r="E28" s="147">
        <f t="shared" si="28"/>
        <v>64706.67</v>
      </c>
      <c r="F28" s="147">
        <f t="shared" si="29"/>
        <v>2531.682</v>
      </c>
      <c r="G28" s="131">
        <v>0.473</v>
      </c>
      <c r="H28" s="147">
        <f t="shared" si="25"/>
        <v>5378.01</v>
      </c>
      <c r="I28" s="147">
        <f t="shared" si="26"/>
        <v>12548.69</v>
      </c>
      <c r="J28" s="131">
        <v>0.09</v>
      </c>
      <c r="K28" s="147">
        <f t="shared" ref="K28:K33" si="30">J28*37900*0.3</f>
        <v>1023.3</v>
      </c>
      <c r="L28" s="147">
        <f t="shared" ref="L28:L33" si="31">J28*37900*0.7</f>
        <v>2387.7</v>
      </c>
      <c r="M28" s="131">
        <v>0.561</v>
      </c>
      <c r="N28" s="147">
        <f t="shared" ref="N28:N38" si="32">M28*18950*0.3</f>
        <v>3189.285</v>
      </c>
      <c r="O28" s="147">
        <f t="shared" ref="O28:O38" si="33">M28*18950*0.7</f>
        <v>7441.665</v>
      </c>
      <c r="P28" s="131"/>
      <c r="Q28" s="147"/>
      <c r="R28" s="147"/>
      <c r="S28" s="131">
        <f t="shared" si="7"/>
        <v>3.563</v>
      </c>
      <c r="T28" s="147">
        <f t="shared" si="8"/>
        <v>126938.432</v>
      </c>
    </row>
    <row r="29" ht="30" customHeight="1" spans="1:20">
      <c r="A29" s="146">
        <v>25</v>
      </c>
      <c r="B29" s="110" t="s">
        <v>135</v>
      </c>
      <c r="C29" s="123">
        <v>1.371</v>
      </c>
      <c r="D29" s="147">
        <f t="shared" si="27"/>
        <v>15588.27</v>
      </c>
      <c r="E29" s="147">
        <f t="shared" si="28"/>
        <v>36372.63</v>
      </c>
      <c r="F29" s="147">
        <f t="shared" si="29"/>
        <v>1423.098</v>
      </c>
      <c r="G29" s="131">
        <v>0.223</v>
      </c>
      <c r="H29" s="147">
        <f t="shared" si="25"/>
        <v>2535.51</v>
      </c>
      <c r="I29" s="147">
        <f t="shared" si="26"/>
        <v>5916.19</v>
      </c>
      <c r="J29" s="131">
        <v>0.134</v>
      </c>
      <c r="K29" s="147">
        <f t="shared" si="30"/>
        <v>1523.58</v>
      </c>
      <c r="L29" s="147">
        <f t="shared" si="31"/>
        <v>3555.02</v>
      </c>
      <c r="M29" s="131">
        <v>1.124</v>
      </c>
      <c r="N29" s="147">
        <f t="shared" si="32"/>
        <v>6389.94</v>
      </c>
      <c r="O29" s="147">
        <f t="shared" si="33"/>
        <v>14909.86</v>
      </c>
      <c r="P29" s="131"/>
      <c r="Q29" s="147"/>
      <c r="R29" s="147"/>
      <c r="S29" s="131">
        <f t="shared" si="7"/>
        <v>2.852</v>
      </c>
      <c r="T29" s="147">
        <f t="shared" si="8"/>
        <v>88214.098</v>
      </c>
    </row>
    <row r="30" ht="30" customHeight="1" spans="1:20">
      <c r="A30" s="146">
        <v>26</v>
      </c>
      <c r="B30" s="110" t="s">
        <v>136</v>
      </c>
      <c r="C30" s="131">
        <v>0.131</v>
      </c>
      <c r="D30" s="147">
        <f t="shared" si="27"/>
        <v>1489.47</v>
      </c>
      <c r="E30" s="147">
        <f t="shared" si="28"/>
        <v>3475.43</v>
      </c>
      <c r="F30" s="147">
        <f t="shared" si="29"/>
        <v>135.978</v>
      </c>
      <c r="G30" s="131">
        <v>0.359</v>
      </c>
      <c r="H30" s="147">
        <f t="shared" si="25"/>
        <v>4081.83</v>
      </c>
      <c r="I30" s="147">
        <f t="shared" si="26"/>
        <v>9524.27</v>
      </c>
      <c r="J30" s="131"/>
      <c r="K30" s="147"/>
      <c r="L30" s="147"/>
      <c r="M30" s="131"/>
      <c r="N30" s="147"/>
      <c r="O30" s="147"/>
      <c r="P30" s="131"/>
      <c r="Q30" s="147"/>
      <c r="R30" s="147"/>
      <c r="S30" s="131">
        <f t="shared" si="7"/>
        <v>0.49</v>
      </c>
      <c r="T30" s="147">
        <f t="shared" si="8"/>
        <v>18706.978</v>
      </c>
    </row>
    <row r="31" ht="30" customHeight="1" spans="1:20">
      <c r="A31" s="146">
        <v>27</v>
      </c>
      <c r="B31" s="110" t="s">
        <v>137</v>
      </c>
      <c r="C31" s="126"/>
      <c r="D31" s="147"/>
      <c r="E31" s="147"/>
      <c r="F31" s="147"/>
      <c r="G31" s="131">
        <v>8.346</v>
      </c>
      <c r="H31" s="147">
        <f t="shared" si="25"/>
        <v>94894.02</v>
      </c>
      <c r="I31" s="147">
        <f t="shared" si="26"/>
        <v>221419.38</v>
      </c>
      <c r="J31" s="131"/>
      <c r="K31" s="147"/>
      <c r="L31" s="147"/>
      <c r="M31" s="131"/>
      <c r="N31" s="147"/>
      <c r="O31" s="147"/>
      <c r="P31" s="131"/>
      <c r="Q31" s="147"/>
      <c r="R31" s="147"/>
      <c r="S31" s="131">
        <f t="shared" si="7"/>
        <v>8.346</v>
      </c>
      <c r="T31" s="147">
        <f t="shared" si="8"/>
        <v>316313.4</v>
      </c>
    </row>
    <row r="32" ht="30" customHeight="1" spans="1:20">
      <c r="A32" s="146">
        <v>28</v>
      </c>
      <c r="B32" s="10" t="s">
        <v>138</v>
      </c>
      <c r="C32" s="126">
        <v>0.299</v>
      </c>
      <c r="D32" s="147">
        <f t="shared" ref="D32:D34" si="34">C32*37900*0.3</f>
        <v>3399.63</v>
      </c>
      <c r="E32" s="147">
        <f t="shared" ref="E32:E34" si="35">C32*37900*0.7</f>
        <v>7932.47</v>
      </c>
      <c r="F32" s="147">
        <f t="shared" ref="F32:F34" si="36">C32*1730*0.6</f>
        <v>310.362</v>
      </c>
      <c r="G32" s="131"/>
      <c r="H32" s="147"/>
      <c r="I32" s="147"/>
      <c r="J32" s="131"/>
      <c r="K32" s="147"/>
      <c r="L32" s="147"/>
      <c r="M32" s="131">
        <v>0.558</v>
      </c>
      <c r="N32" s="147">
        <f t="shared" si="32"/>
        <v>3172.23</v>
      </c>
      <c r="O32" s="147">
        <f t="shared" si="33"/>
        <v>7401.87</v>
      </c>
      <c r="P32" s="131"/>
      <c r="Q32" s="147"/>
      <c r="R32" s="147"/>
      <c r="S32" s="131">
        <f t="shared" si="7"/>
        <v>0.857</v>
      </c>
      <c r="T32" s="147">
        <f t="shared" si="8"/>
        <v>22216.562</v>
      </c>
    </row>
    <row r="33" ht="30" customHeight="1" spans="1:20">
      <c r="A33" s="146">
        <v>29</v>
      </c>
      <c r="B33" s="10" t="s">
        <v>139</v>
      </c>
      <c r="C33" s="148">
        <v>6.639</v>
      </c>
      <c r="D33" s="147">
        <f t="shared" si="34"/>
        <v>75485.43</v>
      </c>
      <c r="E33" s="147">
        <f t="shared" si="35"/>
        <v>176132.67</v>
      </c>
      <c r="F33" s="147">
        <f t="shared" si="36"/>
        <v>6891.282</v>
      </c>
      <c r="G33" s="131">
        <v>5.695</v>
      </c>
      <c r="H33" s="147">
        <f t="shared" ref="H33:H38" si="37">G33*37900*0.3</f>
        <v>64752.15</v>
      </c>
      <c r="I33" s="147">
        <f t="shared" ref="I33:I38" si="38">G33*37900*0.7</f>
        <v>151088.35</v>
      </c>
      <c r="J33" s="131">
        <v>0.507</v>
      </c>
      <c r="K33" s="147">
        <f t="shared" si="30"/>
        <v>5764.59</v>
      </c>
      <c r="L33" s="147">
        <f t="shared" si="31"/>
        <v>13450.71</v>
      </c>
      <c r="M33" s="131">
        <v>1.114</v>
      </c>
      <c r="N33" s="147">
        <f t="shared" si="32"/>
        <v>6333.09</v>
      </c>
      <c r="O33" s="147">
        <f t="shared" si="33"/>
        <v>14777.21</v>
      </c>
      <c r="P33" s="131"/>
      <c r="Q33" s="147"/>
      <c r="R33" s="147"/>
      <c r="S33" s="131">
        <f t="shared" si="7"/>
        <v>13.955</v>
      </c>
      <c r="T33" s="147">
        <f t="shared" si="8"/>
        <v>514675.482</v>
      </c>
    </row>
    <row r="34" ht="30" customHeight="1" spans="1:20">
      <c r="A34" s="146">
        <v>30</v>
      </c>
      <c r="B34" s="10" t="s">
        <v>140</v>
      </c>
      <c r="C34" s="148">
        <v>0.912</v>
      </c>
      <c r="D34" s="147">
        <f t="shared" si="34"/>
        <v>10369.44</v>
      </c>
      <c r="E34" s="147">
        <f t="shared" si="35"/>
        <v>24195.36</v>
      </c>
      <c r="F34" s="147">
        <f t="shared" si="36"/>
        <v>946.656</v>
      </c>
      <c r="G34" s="131"/>
      <c r="H34" s="147"/>
      <c r="I34" s="147"/>
      <c r="J34" s="131"/>
      <c r="K34" s="147"/>
      <c r="L34" s="147"/>
      <c r="M34" s="131">
        <v>0.015</v>
      </c>
      <c r="N34" s="147">
        <f t="shared" si="32"/>
        <v>85.275</v>
      </c>
      <c r="O34" s="147">
        <f t="shared" si="33"/>
        <v>198.975</v>
      </c>
      <c r="P34" s="131"/>
      <c r="Q34" s="147"/>
      <c r="R34" s="147"/>
      <c r="S34" s="131">
        <f t="shared" si="7"/>
        <v>0.927</v>
      </c>
      <c r="T34" s="147">
        <f t="shared" si="8"/>
        <v>35795.706</v>
      </c>
    </row>
    <row r="35" ht="30" customHeight="1" spans="1:20">
      <c r="A35" s="146">
        <v>31</v>
      </c>
      <c r="B35" s="10" t="s">
        <v>141</v>
      </c>
      <c r="C35" s="148"/>
      <c r="D35" s="147"/>
      <c r="E35" s="147"/>
      <c r="F35" s="147"/>
      <c r="G35" s="131"/>
      <c r="H35" s="147"/>
      <c r="I35" s="147"/>
      <c r="J35" s="131"/>
      <c r="K35" s="147"/>
      <c r="L35" s="147"/>
      <c r="M35" s="131">
        <v>0.015</v>
      </c>
      <c r="N35" s="147">
        <f t="shared" si="32"/>
        <v>85.275</v>
      </c>
      <c r="O35" s="147">
        <f t="shared" si="33"/>
        <v>198.975</v>
      </c>
      <c r="P35" s="131"/>
      <c r="Q35" s="147"/>
      <c r="R35" s="147"/>
      <c r="S35" s="131">
        <f t="shared" si="7"/>
        <v>0.015</v>
      </c>
      <c r="T35" s="147">
        <f t="shared" si="8"/>
        <v>284.25</v>
      </c>
    </row>
    <row r="36" ht="30" customHeight="1" spans="1:20">
      <c r="A36" s="146">
        <v>32</v>
      </c>
      <c r="B36" s="10" t="s">
        <v>142</v>
      </c>
      <c r="C36" s="148">
        <v>2.658</v>
      </c>
      <c r="D36" s="147">
        <f t="shared" ref="D36:D38" si="39">C36*37900*0.3</f>
        <v>30221.46</v>
      </c>
      <c r="E36" s="147">
        <f t="shared" ref="E36:E38" si="40">C36*37900*0.7</f>
        <v>70516.74</v>
      </c>
      <c r="F36" s="147">
        <f t="shared" ref="F36:F38" si="41">C36*1730*0.6</f>
        <v>2759.004</v>
      </c>
      <c r="G36" s="131">
        <v>1.106</v>
      </c>
      <c r="H36" s="147">
        <f t="shared" si="37"/>
        <v>12575.22</v>
      </c>
      <c r="I36" s="147">
        <f t="shared" si="38"/>
        <v>29342.18</v>
      </c>
      <c r="J36" s="131"/>
      <c r="K36" s="147"/>
      <c r="L36" s="147"/>
      <c r="M36" s="131">
        <v>0.495</v>
      </c>
      <c r="N36" s="147">
        <f t="shared" si="32"/>
        <v>2814.075</v>
      </c>
      <c r="O36" s="147">
        <f t="shared" si="33"/>
        <v>6566.175</v>
      </c>
      <c r="P36" s="131"/>
      <c r="Q36" s="147"/>
      <c r="R36" s="147"/>
      <c r="S36" s="131">
        <f t="shared" si="7"/>
        <v>4.259</v>
      </c>
      <c r="T36" s="147">
        <f t="shared" si="8"/>
        <v>154794.854</v>
      </c>
    </row>
    <row r="37" ht="30" customHeight="1" spans="1:20">
      <c r="A37" s="146">
        <v>33</v>
      </c>
      <c r="B37" s="10" t="s">
        <v>143</v>
      </c>
      <c r="C37" s="148">
        <v>0.237</v>
      </c>
      <c r="D37" s="147">
        <f t="shared" si="39"/>
        <v>2694.69</v>
      </c>
      <c r="E37" s="147">
        <f t="shared" si="40"/>
        <v>6287.61</v>
      </c>
      <c r="F37" s="147">
        <f t="shared" si="41"/>
        <v>246.006</v>
      </c>
      <c r="G37" s="131">
        <v>0.017</v>
      </c>
      <c r="H37" s="147">
        <f t="shared" si="37"/>
        <v>193.29</v>
      </c>
      <c r="I37" s="147">
        <f t="shared" si="38"/>
        <v>451.01</v>
      </c>
      <c r="J37" s="131"/>
      <c r="K37" s="147"/>
      <c r="L37" s="147"/>
      <c r="M37" s="131">
        <v>0.037</v>
      </c>
      <c r="N37" s="147">
        <f t="shared" si="32"/>
        <v>210.345</v>
      </c>
      <c r="O37" s="147">
        <f t="shared" si="33"/>
        <v>490.805</v>
      </c>
      <c r="P37" s="131"/>
      <c r="Q37" s="147"/>
      <c r="R37" s="147"/>
      <c r="S37" s="131">
        <f t="shared" si="7"/>
        <v>0.291</v>
      </c>
      <c r="T37" s="147">
        <f t="shared" si="8"/>
        <v>10573.756</v>
      </c>
    </row>
    <row r="38" ht="30" customHeight="1" spans="1:20">
      <c r="A38" s="146">
        <v>34</v>
      </c>
      <c r="B38" s="10" t="s">
        <v>144</v>
      </c>
      <c r="C38" s="148">
        <v>1.288</v>
      </c>
      <c r="D38" s="147">
        <f t="shared" si="39"/>
        <v>14644.56</v>
      </c>
      <c r="E38" s="147">
        <f t="shared" si="40"/>
        <v>34170.64</v>
      </c>
      <c r="F38" s="147">
        <f t="shared" si="41"/>
        <v>1336.944</v>
      </c>
      <c r="G38" s="131">
        <v>0.2</v>
      </c>
      <c r="H38" s="147">
        <f t="shared" si="37"/>
        <v>2274</v>
      </c>
      <c r="I38" s="147">
        <f t="shared" si="38"/>
        <v>5306</v>
      </c>
      <c r="J38" s="131"/>
      <c r="K38" s="147"/>
      <c r="L38" s="147"/>
      <c r="M38" s="131">
        <v>0.388</v>
      </c>
      <c r="N38" s="147">
        <f t="shared" si="32"/>
        <v>2205.78</v>
      </c>
      <c r="O38" s="147">
        <f t="shared" si="33"/>
        <v>5146.82</v>
      </c>
      <c r="P38" s="131"/>
      <c r="Q38" s="149"/>
      <c r="R38" s="147"/>
      <c r="S38" s="131">
        <f t="shared" si="7"/>
        <v>1.876</v>
      </c>
      <c r="T38" s="147">
        <f t="shared" si="8"/>
        <v>65084.744</v>
      </c>
    </row>
    <row r="39" s="1" customFormat="1" ht="30" customHeight="1" spans="1:20">
      <c r="A39" s="16" t="s">
        <v>46</v>
      </c>
      <c r="B39" s="17"/>
      <c r="C39" s="18">
        <f t="shared" ref="C39:T39" si="42">SUM(C5:C38)</f>
        <v>53.908</v>
      </c>
      <c r="D39" s="19">
        <f t="shared" si="42"/>
        <v>612933.96</v>
      </c>
      <c r="E39" s="19">
        <f t="shared" si="42"/>
        <v>1430179.24</v>
      </c>
      <c r="F39" s="19">
        <f t="shared" si="42"/>
        <v>55956.504</v>
      </c>
      <c r="G39" s="18">
        <f t="shared" si="42"/>
        <v>31.811</v>
      </c>
      <c r="H39" s="19">
        <f t="shared" si="42"/>
        <v>361691.07</v>
      </c>
      <c r="I39" s="19">
        <f t="shared" si="42"/>
        <v>843945.83</v>
      </c>
      <c r="J39" s="18">
        <f t="shared" si="42"/>
        <v>7.628</v>
      </c>
      <c r="K39" s="19">
        <f t="shared" si="42"/>
        <v>86730.36</v>
      </c>
      <c r="L39" s="19">
        <f t="shared" si="42"/>
        <v>202370.84</v>
      </c>
      <c r="M39" s="18">
        <f t="shared" si="42"/>
        <v>13.44</v>
      </c>
      <c r="N39" s="19">
        <f t="shared" si="42"/>
        <v>76406.4</v>
      </c>
      <c r="O39" s="19">
        <f t="shared" si="42"/>
        <v>178281.6</v>
      </c>
      <c r="P39" s="18">
        <f t="shared" si="42"/>
        <v>0.687</v>
      </c>
      <c r="Q39" s="19">
        <f t="shared" si="42"/>
        <v>3905.595</v>
      </c>
      <c r="R39" s="19">
        <f t="shared" si="42"/>
        <v>9113.055</v>
      </c>
      <c r="S39" s="18">
        <f t="shared" si="42"/>
        <v>107.474</v>
      </c>
      <c r="T39" s="19">
        <f t="shared" si="42"/>
        <v>3861514.454</v>
      </c>
    </row>
  </sheetData>
  <mergeCells count="12">
    <mergeCell ref="A1:T1"/>
    <mergeCell ref="C2:L2"/>
    <mergeCell ref="C3:F3"/>
    <mergeCell ref="G3:I3"/>
    <mergeCell ref="J3:L3"/>
    <mergeCell ref="A39:B39"/>
    <mergeCell ref="A2:A4"/>
    <mergeCell ref="B2:B4"/>
    <mergeCell ref="S2:S4"/>
    <mergeCell ref="T2:T4"/>
    <mergeCell ref="M2:O3"/>
    <mergeCell ref="P2:R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selection activeCell="A1" sqref="A1:Q1"/>
    </sheetView>
  </sheetViews>
  <sheetFormatPr defaultColWidth="9" defaultRowHeight="13.5"/>
  <cols>
    <col min="1" max="1" width="6.75" customWidth="1"/>
    <col min="3" max="3" width="10.375"/>
    <col min="4" max="4" width="14.125"/>
    <col min="5" max="5" width="15.375"/>
    <col min="6" max="6" width="14.125"/>
    <col min="7" max="7" width="10.375"/>
    <col min="8" max="9" width="14.125"/>
    <col min="10" max="10" width="9.25"/>
    <col min="11" max="11" width="12.875"/>
    <col min="12" max="12" width="14.125"/>
    <col min="13" max="13" width="8.5" customWidth="1"/>
    <col min="14" max="14" width="13.125" customWidth="1"/>
    <col min="15" max="15" width="15" customWidth="1"/>
    <col min="16" max="16" width="11.625"/>
    <col min="17" max="17" width="15.375"/>
  </cols>
  <sheetData>
    <row r="1" ht="31.5" spans="1:17">
      <c r="A1" s="50" t="s">
        <v>145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43" t="s">
        <v>146</v>
      </c>
      <c r="C5" s="12">
        <v>0.367</v>
      </c>
      <c r="D5" s="14">
        <f t="shared" ref="D5:D11" si="0">C5*37900*0.3</f>
        <v>4172.79</v>
      </c>
      <c r="E5" s="14">
        <f t="shared" ref="E5:E11" si="1">C5*37900*0.7</f>
        <v>9736.51</v>
      </c>
      <c r="F5" s="14">
        <f t="shared" ref="F5:F11" si="2">C5*1730</f>
        <v>634.91</v>
      </c>
      <c r="G5" s="12"/>
      <c r="H5" s="14"/>
      <c r="I5" s="14"/>
      <c r="J5" s="12"/>
      <c r="K5" s="14"/>
      <c r="L5" s="14"/>
      <c r="M5" s="123">
        <v>0.522</v>
      </c>
      <c r="N5" s="14">
        <f>M5*18950*0.3</f>
        <v>2967.57</v>
      </c>
      <c r="O5" s="14">
        <f>M5*18950*0.7</f>
        <v>6924.33</v>
      </c>
      <c r="P5" s="12">
        <f t="shared" ref="P5:P49" si="3">M5+J5+G5+C5</f>
        <v>0.889</v>
      </c>
      <c r="Q5" s="14">
        <f t="shared" ref="Q5:Q49" si="4">O5+N5+L5+K5+I5+H5+F5+E5+D5</f>
        <v>24436.11</v>
      </c>
    </row>
    <row r="6" ht="30" customHeight="1" spans="1:17">
      <c r="A6" s="10">
        <v>2</v>
      </c>
      <c r="B6" s="143" t="s">
        <v>147</v>
      </c>
      <c r="C6" s="12"/>
      <c r="D6" s="14"/>
      <c r="E6" s="14"/>
      <c r="F6" s="14"/>
      <c r="G6" s="12">
        <v>0.835</v>
      </c>
      <c r="H6" s="14">
        <f t="shared" ref="H6:H11" si="5">G6*37900*0.3</f>
        <v>9493.95</v>
      </c>
      <c r="I6" s="14">
        <f t="shared" ref="I6:I11" si="6">G6*37900*0.7</f>
        <v>22152.55</v>
      </c>
      <c r="J6" s="12"/>
      <c r="K6" s="14"/>
      <c r="L6" s="14"/>
      <c r="M6" s="124"/>
      <c r="N6" s="14"/>
      <c r="O6" s="14"/>
      <c r="P6" s="12">
        <f t="shared" si="3"/>
        <v>0.835</v>
      </c>
      <c r="Q6" s="14">
        <f t="shared" si="4"/>
        <v>31646.5</v>
      </c>
    </row>
    <row r="7" ht="30" customHeight="1" spans="1:17">
      <c r="A7" s="10">
        <v>3</v>
      </c>
      <c r="B7" s="143" t="s">
        <v>148</v>
      </c>
      <c r="C7" s="12">
        <v>0.7</v>
      </c>
      <c r="D7" s="14">
        <f t="shared" si="0"/>
        <v>7959</v>
      </c>
      <c r="E7" s="14">
        <f t="shared" si="1"/>
        <v>18571</v>
      </c>
      <c r="F7" s="14">
        <f t="shared" si="2"/>
        <v>1211</v>
      </c>
      <c r="G7" s="12">
        <v>0.888</v>
      </c>
      <c r="H7" s="14">
        <f t="shared" si="5"/>
        <v>10096.56</v>
      </c>
      <c r="I7" s="14">
        <f t="shared" si="6"/>
        <v>23558.64</v>
      </c>
      <c r="J7" s="12"/>
      <c r="K7" s="14"/>
      <c r="L7" s="14"/>
      <c r="M7" s="124"/>
      <c r="N7" s="14"/>
      <c r="O7" s="14"/>
      <c r="P7" s="12">
        <f t="shared" si="3"/>
        <v>1.588</v>
      </c>
      <c r="Q7" s="14">
        <f t="shared" si="4"/>
        <v>61396.2</v>
      </c>
    </row>
    <row r="8" ht="30" customHeight="1" spans="1:17">
      <c r="A8" s="10">
        <v>4</v>
      </c>
      <c r="B8" s="143" t="s">
        <v>78</v>
      </c>
      <c r="C8" s="12">
        <v>1.868</v>
      </c>
      <c r="D8" s="14">
        <f t="shared" si="0"/>
        <v>21239.16</v>
      </c>
      <c r="E8" s="14">
        <f t="shared" si="1"/>
        <v>49558.04</v>
      </c>
      <c r="F8" s="14">
        <f t="shared" si="2"/>
        <v>3231.64</v>
      </c>
      <c r="G8" s="12">
        <v>1.7</v>
      </c>
      <c r="H8" s="14">
        <f t="shared" si="5"/>
        <v>19329</v>
      </c>
      <c r="I8" s="14">
        <f t="shared" si="6"/>
        <v>45101</v>
      </c>
      <c r="J8" s="12"/>
      <c r="K8" s="14"/>
      <c r="L8" s="14"/>
      <c r="M8" s="124"/>
      <c r="N8" s="14"/>
      <c r="O8" s="14"/>
      <c r="P8" s="12">
        <f t="shared" si="3"/>
        <v>3.568</v>
      </c>
      <c r="Q8" s="14">
        <f t="shared" si="4"/>
        <v>138458.84</v>
      </c>
    </row>
    <row r="9" ht="30" customHeight="1" spans="1:17">
      <c r="A9" s="10">
        <v>5</v>
      </c>
      <c r="B9" s="143" t="s">
        <v>149</v>
      </c>
      <c r="C9" s="12">
        <v>3.563</v>
      </c>
      <c r="D9" s="14">
        <f t="shared" si="0"/>
        <v>40511.31</v>
      </c>
      <c r="E9" s="14">
        <f t="shared" si="1"/>
        <v>94526.39</v>
      </c>
      <c r="F9" s="14">
        <f t="shared" si="2"/>
        <v>6163.99</v>
      </c>
      <c r="G9" s="12">
        <v>0.424</v>
      </c>
      <c r="H9" s="14">
        <f t="shared" si="5"/>
        <v>4820.88</v>
      </c>
      <c r="I9" s="14">
        <f t="shared" si="6"/>
        <v>11248.72</v>
      </c>
      <c r="J9" s="12"/>
      <c r="K9" s="14"/>
      <c r="L9" s="14"/>
      <c r="M9" s="123"/>
      <c r="N9" s="14"/>
      <c r="O9" s="14"/>
      <c r="P9" s="12">
        <f t="shared" si="3"/>
        <v>3.987</v>
      </c>
      <c r="Q9" s="14">
        <f t="shared" si="4"/>
        <v>157271.29</v>
      </c>
    </row>
    <row r="10" ht="30" customHeight="1" spans="1:17">
      <c r="A10" s="10">
        <v>6</v>
      </c>
      <c r="B10" s="143" t="s">
        <v>150</v>
      </c>
      <c r="C10" s="12">
        <v>3.528</v>
      </c>
      <c r="D10" s="14">
        <f t="shared" si="0"/>
        <v>40113.36</v>
      </c>
      <c r="E10" s="14">
        <f t="shared" si="1"/>
        <v>93597.84</v>
      </c>
      <c r="F10" s="14">
        <f t="shared" si="2"/>
        <v>6103.44</v>
      </c>
      <c r="G10" s="12">
        <v>2.869</v>
      </c>
      <c r="H10" s="14">
        <f t="shared" si="5"/>
        <v>32620.53</v>
      </c>
      <c r="I10" s="14">
        <f t="shared" si="6"/>
        <v>76114.57</v>
      </c>
      <c r="J10" s="12">
        <v>0.156</v>
      </c>
      <c r="K10" s="14">
        <f t="shared" ref="K10:K15" si="7">J10*37900*0.3</f>
        <v>1773.72</v>
      </c>
      <c r="L10" s="14">
        <f t="shared" ref="L10:L15" si="8">J10*37900*0.7</f>
        <v>4138.68</v>
      </c>
      <c r="M10" s="123">
        <v>0.395</v>
      </c>
      <c r="N10" s="14">
        <f>M10*18950*0.3</f>
        <v>2245.575</v>
      </c>
      <c r="O10" s="14">
        <f>M10*18950*0.7</f>
        <v>5239.675</v>
      </c>
      <c r="P10" s="12">
        <f t="shared" si="3"/>
        <v>6.948</v>
      </c>
      <c r="Q10" s="14">
        <f t="shared" si="4"/>
        <v>261947.39</v>
      </c>
    </row>
    <row r="11" ht="30" customHeight="1" spans="1:17">
      <c r="A11" s="10">
        <v>7</v>
      </c>
      <c r="B11" s="143" t="s">
        <v>151</v>
      </c>
      <c r="C11" s="12">
        <v>0.962</v>
      </c>
      <c r="D11" s="14">
        <f t="shared" si="0"/>
        <v>10937.94</v>
      </c>
      <c r="E11" s="14">
        <f t="shared" si="1"/>
        <v>25521.86</v>
      </c>
      <c r="F11" s="14">
        <f t="shared" si="2"/>
        <v>1664.26</v>
      </c>
      <c r="G11" s="12">
        <v>0.445</v>
      </c>
      <c r="H11" s="14">
        <f t="shared" si="5"/>
        <v>5059.65</v>
      </c>
      <c r="I11" s="14">
        <f t="shared" si="6"/>
        <v>11805.85</v>
      </c>
      <c r="J11" s="12"/>
      <c r="K11" s="14"/>
      <c r="L11" s="14"/>
      <c r="M11" s="124">
        <v>0.147</v>
      </c>
      <c r="N11" s="14">
        <f>M11*18950*0.3</f>
        <v>835.695</v>
      </c>
      <c r="O11" s="14">
        <f>M11*18950*0.7</f>
        <v>1949.955</v>
      </c>
      <c r="P11" s="12">
        <f t="shared" si="3"/>
        <v>1.554</v>
      </c>
      <c r="Q11" s="14">
        <f t="shared" si="4"/>
        <v>57775.21</v>
      </c>
    </row>
    <row r="12" ht="30" customHeight="1" spans="1:17">
      <c r="A12" s="10">
        <v>8</v>
      </c>
      <c r="B12" s="143" t="s">
        <v>14</v>
      </c>
      <c r="C12" s="12"/>
      <c r="D12" s="14"/>
      <c r="E12" s="14"/>
      <c r="F12" s="14"/>
      <c r="G12" s="12"/>
      <c r="H12" s="14"/>
      <c r="I12" s="14"/>
      <c r="J12" s="12">
        <v>4.611</v>
      </c>
      <c r="K12" s="14">
        <f t="shared" si="7"/>
        <v>52427.07</v>
      </c>
      <c r="L12" s="14">
        <f t="shared" si="8"/>
        <v>122329.83</v>
      </c>
      <c r="M12" s="124"/>
      <c r="N12" s="14"/>
      <c r="O12" s="14"/>
      <c r="P12" s="12">
        <f t="shared" si="3"/>
        <v>4.611</v>
      </c>
      <c r="Q12" s="14">
        <f t="shared" si="4"/>
        <v>174756.9</v>
      </c>
    </row>
    <row r="13" ht="30" customHeight="1" spans="1:17">
      <c r="A13" s="10">
        <v>9</v>
      </c>
      <c r="B13" s="143" t="s">
        <v>152</v>
      </c>
      <c r="C13" s="12">
        <v>1.539</v>
      </c>
      <c r="D13" s="14">
        <f t="shared" ref="D13:D21" si="9">C13*37900*0.3</f>
        <v>17498.43</v>
      </c>
      <c r="E13" s="14">
        <f t="shared" ref="E13:E21" si="10">C13*37900*0.7</f>
        <v>40829.67</v>
      </c>
      <c r="F13" s="14">
        <f t="shared" ref="F13:F21" si="11">C13*1730</f>
        <v>2662.47</v>
      </c>
      <c r="G13" s="12">
        <v>1.999</v>
      </c>
      <c r="H13" s="14">
        <f t="shared" ref="H13:H16" si="12">G13*37900*0.3</f>
        <v>22728.63</v>
      </c>
      <c r="I13" s="14">
        <f t="shared" ref="I13:I16" si="13">G13*37900*0.7</f>
        <v>53033.47</v>
      </c>
      <c r="J13" s="12"/>
      <c r="K13" s="14"/>
      <c r="L13" s="14"/>
      <c r="M13" s="124"/>
      <c r="N13" s="14"/>
      <c r="O13" s="14"/>
      <c r="P13" s="12">
        <f t="shared" si="3"/>
        <v>3.538</v>
      </c>
      <c r="Q13" s="14">
        <f t="shared" si="4"/>
        <v>136752.67</v>
      </c>
    </row>
    <row r="14" ht="30" customHeight="1" spans="1:17">
      <c r="A14" s="10">
        <v>10</v>
      </c>
      <c r="B14" s="143" t="s">
        <v>153</v>
      </c>
      <c r="C14" s="12">
        <v>0.288</v>
      </c>
      <c r="D14" s="14">
        <f t="shared" si="9"/>
        <v>3274.56</v>
      </c>
      <c r="E14" s="14">
        <f t="shared" si="10"/>
        <v>7640.64</v>
      </c>
      <c r="F14" s="14">
        <f t="shared" si="11"/>
        <v>498.24</v>
      </c>
      <c r="G14" s="12">
        <v>0.754</v>
      </c>
      <c r="H14" s="14">
        <f t="shared" si="12"/>
        <v>8572.98</v>
      </c>
      <c r="I14" s="14">
        <f t="shared" si="13"/>
        <v>20003.62</v>
      </c>
      <c r="J14" s="12">
        <v>0.058</v>
      </c>
      <c r="K14" s="14">
        <f t="shared" si="7"/>
        <v>659.46</v>
      </c>
      <c r="L14" s="14">
        <f t="shared" si="8"/>
        <v>1538.74</v>
      </c>
      <c r="M14" s="124"/>
      <c r="N14" s="14"/>
      <c r="O14" s="14"/>
      <c r="P14" s="12">
        <f t="shared" si="3"/>
        <v>1.1</v>
      </c>
      <c r="Q14" s="14">
        <f t="shared" si="4"/>
        <v>42188.24</v>
      </c>
    </row>
    <row r="15" ht="30" customHeight="1" spans="1:17">
      <c r="A15" s="10">
        <v>11</v>
      </c>
      <c r="B15" s="143" t="s">
        <v>154</v>
      </c>
      <c r="C15" s="12">
        <v>3.39</v>
      </c>
      <c r="D15" s="14">
        <f t="shared" si="9"/>
        <v>38544.3</v>
      </c>
      <c r="E15" s="14">
        <f t="shared" si="10"/>
        <v>89936.7</v>
      </c>
      <c r="F15" s="14">
        <f t="shared" si="11"/>
        <v>5864.7</v>
      </c>
      <c r="G15" s="12"/>
      <c r="H15" s="14"/>
      <c r="I15" s="14"/>
      <c r="J15" s="12">
        <v>0.273</v>
      </c>
      <c r="K15" s="14">
        <f t="shared" si="7"/>
        <v>3104.01</v>
      </c>
      <c r="L15" s="14">
        <f t="shared" si="8"/>
        <v>7242.69</v>
      </c>
      <c r="M15" s="123"/>
      <c r="N15" s="14"/>
      <c r="O15" s="14"/>
      <c r="P15" s="12">
        <f t="shared" si="3"/>
        <v>3.663</v>
      </c>
      <c r="Q15" s="14">
        <f t="shared" si="4"/>
        <v>144692.4</v>
      </c>
    </row>
    <row r="16" ht="30" customHeight="1" spans="1:17">
      <c r="A16" s="10">
        <v>12</v>
      </c>
      <c r="B16" s="143" t="s">
        <v>155</v>
      </c>
      <c r="C16" s="12">
        <v>3.029</v>
      </c>
      <c r="D16" s="14">
        <f t="shared" si="9"/>
        <v>34439.73</v>
      </c>
      <c r="E16" s="14">
        <f t="shared" si="10"/>
        <v>80359.37</v>
      </c>
      <c r="F16" s="14">
        <f t="shared" si="11"/>
        <v>5240.17</v>
      </c>
      <c r="G16" s="12">
        <v>1.006</v>
      </c>
      <c r="H16" s="14">
        <f t="shared" si="12"/>
        <v>11438.22</v>
      </c>
      <c r="I16" s="14">
        <f t="shared" si="13"/>
        <v>26689.18</v>
      </c>
      <c r="J16" s="12"/>
      <c r="K16" s="14"/>
      <c r="L16" s="14"/>
      <c r="M16" s="124">
        <v>0.319</v>
      </c>
      <c r="N16" s="14">
        <f t="shared" ref="N16:N23" si="14">M16*18950*0.3</f>
        <v>1813.515</v>
      </c>
      <c r="O16" s="14">
        <f t="shared" ref="O16:O23" si="15">M16*18950*0.7</f>
        <v>4231.535</v>
      </c>
      <c r="P16" s="12">
        <f t="shared" si="3"/>
        <v>4.354</v>
      </c>
      <c r="Q16" s="14">
        <f t="shared" si="4"/>
        <v>164211.72</v>
      </c>
    </row>
    <row r="17" ht="30" customHeight="1" spans="1:17">
      <c r="A17" s="10">
        <v>13</v>
      </c>
      <c r="B17" s="143" t="s">
        <v>156</v>
      </c>
      <c r="C17" s="12">
        <v>0.121</v>
      </c>
      <c r="D17" s="14">
        <f t="shared" si="9"/>
        <v>1375.77</v>
      </c>
      <c r="E17" s="14">
        <f t="shared" si="10"/>
        <v>3210.13</v>
      </c>
      <c r="F17" s="14">
        <f t="shared" si="11"/>
        <v>209.33</v>
      </c>
      <c r="G17" s="12"/>
      <c r="H17" s="14"/>
      <c r="I17" s="14"/>
      <c r="J17" s="12"/>
      <c r="K17" s="14"/>
      <c r="L17" s="14"/>
      <c r="M17" s="123"/>
      <c r="N17" s="14"/>
      <c r="O17" s="14"/>
      <c r="P17" s="12">
        <f t="shared" si="3"/>
        <v>0.121</v>
      </c>
      <c r="Q17" s="14">
        <f t="shared" si="4"/>
        <v>4795.23</v>
      </c>
    </row>
    <row r="18" ht="30" customHeight="1" spans="1:17">
      <c r="A18" s="10">
        <v>14</v>
      </c>
      <c r="B18" s="143" t="s">
        <v>157</v>
      </c>
      <c r="C18" s="12">
        <v>3.227</v>
      </c>
      <c r="D18" s="14">
        <f t="shared" si="9"/>
        <v>36690.99</v>
      </c>
      <c r="E18" s="14">
        <f t="shared" si="10"/>
        <v>85612.31</v>
      </c>
      <c r="F18" s="14">
        <f t="shared" si="11"/>
        <v>5582.71</v>
      </c>
      <c r="G18" s="12">
        <v>0.057</v>
      </c>
      <c r="H18" s="14">
        <f t="shared" ref="H18:H21" si="16">G18*37900*0.3</f>
        <v>648.09</v>
      </c>
      <c r="I18" s="14">
        <f t="shared" ref="I18:I21" si="17">G18*37900*0.7</f>
        <v>1512.21</v>
      </c>
      <c r="J18" s="12">
        <v>0.273</v>
      </c>
      <c r="K18" s="14">
        <f>J18*37900*0.3</f>
        <v>3104.01</v>
      </c>
      <c r="L18" s="14">
        <f>J18*37900*0.7</f>
        <v>7242.69</v>
      </c>
      <c r="M18" s="124">
        <v>0.853</v>
      </c>
      <c r="N18" s="14">
        <f t="shared" si="14"/>
        <v>4849.305</v>
      </c>
      <c r="O18" s="14">
        <f t="shared" si="15"/>
        <v>11315.045</v>
      </c>
      <c r="P18" s="12">
        <f t="shared" si="3"/>
        <v>4.41</v>
      </c>
      <c r="Q18" s="14">
        <f t="shared" si="4"/>
        <v>156557.36</v>
      </c>
    </row>
    <row r="19" ht="30" customHeight="1" spans="1:17">
      <c r="A19" s="10">
        <v>15</v>
      </c>
      <c r="B19" s="143" t="s">
        <v>158</v>
      </c>
      <c r="C19" s="12">
        <v>7.325</v>
      </c>
      <c r="D19" s="14">
        <f t="shared" si="9"/>
        <v>83285.25</v>
      </c>
      <c r="E19" s="14">
        <f t="shared" si="10"/>
        <v>194332.25</v>
      </c>
      <c r="F19" s="14">
        <f t="shared" si="11"/>
        <v>12672.25</v>
      </c>
      <c r="G19" s="12">
        <v>3.372</v>
      </c>
      <c r="H19" s="14">
        <f t="shared" si="16"/>
        <v>38339.64</v>
      </c>
      <c r="I19" s="14">
        <f t="shared" si="17"/>
        <v>89459.16</v>
      </c>
      <c r="J19" s="12"/>
      <c r="K19" s="14"/>
      <c r="L19" s="14"/>
      <c r="M19" s="124"/>
      <c r="N19" s="14"/>
      <c r="O19" s="14"/>
      <c r="P19" s="12">
        <f t="shared" si="3"/>
        <v>10.697</v>
      </c>
      <c r="Q19" s="14">
        <f t="shared" si="4"/>
        <v>418088.55</v>
      </c>
    </row>
    <row r="20" ht="30" customHeight="1" spans="1:17">
      <c r="A20" s="10">
        <v>16</v>
      </c>
      <c r="B20" s="143" t="s">
        <v>122</v>
      </c>
      <c r="C20" s="12">
        <v>2.736</v>
      </c>
      <c r="D20" s="14">
        <f t="shared" si="9"/>
        <v>31108.32</v>
      </c>
      <c r="E20" s="14">
        <f t="shared" si="10"/>
        <v>72586.08</v>
      </c>
      <c r="F20" s="14">
        <f t="shared" si="11"/>
        <v>4733.28</v>
      </c>
      <c r="G20" s="12">
        <v>0.856</v>
      </c>
      <c r="H20" s="14">
        <f t="shared" si="16"/>
        <v>9732.72</v>
      </c>
      <c r="I20" s="14">
        <f t="shared" si="17"/>
        <v>22709.68</v>
      </c>
      <c r="J20" s="12"/>
      <c r="K20" s="14"/>
      <c r="L20" s="14"/>
      <c r="M20" s="124"/>
      <c r="N20" s="14"/>
      <c r="O20" s="14"/>
      <c r="P20" s="12">
        <f t="shared" si="3"/>
        <v>3.592</v>
      </c>
      <c r="Q20" s="14">
        <f t="shared" si="4"/>
        <v>140870.08</v>
      </c>
    </row>
    <row r="21" ht="30" customHeight="1" spans="1:17">
      <c r="A21" s="10">
        <v>17</v>
      </c>
      <c r="B21" s="143" t="s">
        <v>159</v>
      </c>
      <c r="C21" s="12">
        <v>0.295</v>
      </c>
      <c r="D21" s="14">
        <f t="shared" si="9"/>
        <v>3354.15</v>
      </c>
      <c r="E21" s="14">
        <f t="shared" si="10"/>
        <v>7826.35</v>
      </c>
      <c r="F21" s="14">
        <f t="shared" si="11"/>
        <v>510.35</v>
      </c>
      <c r="G21" s="12">
        <v>0.024</v>
      </c>
      <c r="H21" s="14">
        <f t="shared" si="16"/>
        <v>272.88</v>
      </c>
      <c r="I21" s="14">
        <f t="shared" si="17"/>
        <v>636.72</v>
      </c>
      <c r="J21" s="12"/>
      <c r="K21" s="14"/>
      <c r="L21" s="14"/>
      <c r="M21" s="124">
        <v>0.029</v>
      </c>
      <c r="N21" s="14">
        <f t="shared" si="14"/>
        <v>164.865</v>
      </c>
      <c r="O21" s="14">
        <f t="shared" si="15"/>
        <v>384.685</v>
      </c>
      <c r="P21" s="12">
        <f t="shared" si="3"/>
        <v>0.348</v>
      </c>
      <c r="Q21" s="14">
        <f t="shared" si="4"/>
        <v>13150</v>
      </c>
    </row>
    <row r="22" ht="30" customHeight="1" spans="1:17">
      <c r="A22" s="10">
        <v>18</v>
      </c>
      <c r="B22" s="143" t="s">
        <v>160</v>
      </c>
      <c r="C22" s="12"/>
      <c r="D22" s="14"/>
      <c r="E22" s="14"/>
      <c r="F22" s="14"/>
      <c r="G22" s="12"/>
      <c r="H22" s="14"/>
      <c r="I22" s="14"/>
      <c r="J22" s="12"/>
      <c r="K22" s="14"/>
      <c r="L22" s="14"/>
      <c r="M22" s="123">
        <v>0.158</v>
      </c>
      <c r="N22" s="14">
        <f t="shared" si="14"/>
        <v>898.23</v>
      </c>
      <c r="O22" s="14">
        <f t="shared" si="15"/>
        <v>2095.87</v>
      </c>
      <c r="P22" s="12">
        <f t="shared" si="3"/>
        <v>0.158</v>
      </c>
      <c r="Q22" s="14">
        <f t="shared" si="4"/>
        <v>2994.1</v>
      </c>
    </row>
    <row r="23" ht="30" customHeight="1" spans="1:17">
      <c r="A23" s="10">
        <v>19</v>
      </c>
      <c r="B23" s="143" t="s">
        <v>161</v>
      </c>
      <c r="C23" s="12">
        <v>0.125</v>
      </c>
      <c r="D23" s="14">
        <f t="shared" ref="D23:D33" si="18">C23*37900*0.3</f>
        <v>1421.25</v>
      </c>
      <c r="E23" s="14">
        <f t="shared" ref="E23:E33" si="19">C23*37900*0.7</f>
        <v>3316.25</v>
      </c>
      <c r="F23" s="14">
        <f t="shared" ref="F23:F33" si="20">C23*1730</f>
        <v>216.25</v>
      </c>
      <c r="G23" s="12"/>
      <c r="H23" s="14"/>
      <c r="I23" s="14"/>
      <c r="J23" s="12"/>
      <c r="K23" s="14"/>
      <c r="L23" s="14"/>
      <c r="M23" s="123">
        <v>0.191</v>
      </c>
      <c r="N23" s="14">
        <f t="shared" si="14"/>
        <v>1085.835</v>
      </c>
      <c r="O23" s="14">
        <f t="shared" si="15"/>
        <v>2533.615</v>
      </c>
      <c r="P23" s="12">
        <f t="shared" si="3"/>
        <v>0.316</v>
      </c>
      <c r="Q23" s="14">
        <f t="shared" si="4"/>
        <v>8573.2</v>
      </c>
    </row>
    <row r="24" ht="30" customHeight="1" spans="1:17">
      <c r="A24" s="10">
        <v>20</v>
      </c>
      <c r="B24" s="143" t="s">
        <v>162</v>
      </c>
      <c r="C24" s="12"/>
      <c r="D24" s="14"/>
      <c r="E24" s="14"/>
      <c r="F24" s="14"/>
      <c r="G24" s="12"/>
      <c r="H24" s="14"/>
      <c r="I24" s="14"/>
      <c r="J24" s="12">
        <v>0.348</v>
      </c>
      <c r="K24" s="14">
        <f>J24*37900*0.3</f>
        <v>3956.76</v>
      </c>
      <c r="L24" s="14">
        <f>J24*37900*0.7</f>
        <v>9232.44</v>
      </c>
      <c r="M24" s="123"/>
      <c r="N24" s="14"/>
      <c r="O24" s="14"/>
      <c r="P24" s="12">
        <f t="shared" si="3"/>
        <v>0.348</v>
      </c>
      <c r="Q24" s="14">
        <f t="shared" si="4"/>
        <v>13189.2</v>
      </c>
    </row>
    <row r="25" ht="30" customHeight="1" spans="1:17">
      <c r="A25" s="10">
        <v>21</v>
      </c>
      <c r="B25" s="143" t="s">
        <v>163</v>
      </c>
      <c r="C25" s="12">
        <v>1.125</v>
      </c>
      <c r="D25" s="14">
        <f t="shared" si="18"/>
        <v>12791.25</v>
      </c>
      <c r="E25" s="14">
        <f t="shared" si="19"/>
        <v>29846.25</v>
      </c>
      <c r="F25" s="14">
        <f t="shared" si="20"/>
        <v>1946.25</v>
      </c>
      <c r="G25" s="12"/>
      <c r="H25" s="14"/>
      <c r="I25" s="14"/>
      <c r="J25" s="12"/>
      <c r="K25" s="14"/>
      <c r="L25" s="14"/>
      <c r="M25" s="124"/>
      <c r="N25" s="14"/>
      <c r="O25" s="14"/>
      <c r="P25" s="12">
        <f t="shared" si="3"/>
        <v>1.125</v>
      </c>
      <c r="Q25" s="14">
        <f t="shared" si="4"/>
        <v>44583.75</v>
      </c>
    </row>
    <row r="26" ht="30" customHeight="1" spans="1:17">
      <c r="A26" s="10">
        <v>22</v>
      </c>
      <c r="B26" s="143" t="s">
        <v>164</v>
      </c>
      <c r="C26" s="12">
        <v>2.795</v>
      </c>
      <c r="D26" s="14">
        <f t="shared" si="18"/>
        <v>31779.15</v>
      </c>
      <c r="E26" s="14">
        <f t="shared" si="19"/>
        <v>74151.35</v>
      </c>
      <c r="F26" s="14">
        <f t="shared" si="20"/>
        <v>4835.35</v>
      </c>
      <c r="G26" s="12">
        <v>1.425</v>
      </c>
      <c r="H26" s="14">
        <f t="shared" ref="H26:H31" si="21">G26*37900*0.3</f>
        <v>16202.25</v>
      </c>
      <c r="I26" s="14">
        <f t="shared" ref="I26:I31" si="22">G26*37900*0.7</f>
        <v>37805.25</v>
      </c>
      <c r="J26" s="12"/>
      <c r="K26" s="14"/>
      <c r="L26" s="14"/>
      <c r="M26" s="123">
        <v>0.899</v>
      </c>
      <c r="N26" s="14">
        <f t="shared" ref="N26:N28" si="23">M26*18950*0.3</f>
        <v>5110.815</v>
      </c>
      <c r="O26" s="14">
        <f t="shared" ref="O26:O28" si="24">M26*18950*0.7</f>
        <v>11925.235</v>
      </c>
      <c r="P26" s="12">
        <f t="shared" si="3"/>
        <v>5.119</v>
      </c>
      <c r="Q26" s="14">
        <f t="shared" si="4"/>
        <v>181809.4</v>
      </c>
    </row>
    <row r="27" ht="30" customHeight="1" spans="1:17">
      <c r="A27" s="10">
        <v>23</v>
      </c>
      <c r="B27" s="143" t="s">
        <v>165</v>
      </c>
      <c r="C27" s="12">
        <v>0.417</v>
      </c>
      <c r="D27" s="14">
        <f t="shared" si="18"/>
        <v>4741.29</v>
      </c>
      <c r="E27" s="14">
        <f t="shared" si="19"/>
        <v>11063.01</v>
      </c>
      <c r="F27" s="14">
        <f t="shared" si="20"/>
        <v>721.41</v>
      </c>
      <c r="G27" s="12"/>
      <c r="H27" s="14"/>
      <c r="I27" s="14"/>
      <c r="J27" s="12">
        <v>0.556</v>
      </c>
      <c r="K27" s="14">
        <f>J27*37900*0.3</f>
        <v>6321.72</v>
      </c>
      <c r="L27" s="14">
        <f>J27*37900*0.7</f>
        <v>14750.68</v>
      </c>
      <c r="M27" s="124">
        <v>0.704</v>
      </c>
      <c r="N27" s="14">
        <f t="shared" si="23"/>
        <v>4002.24</v>
      </c>
      <c r="O27" s="14">
        <f t="shared" si="24"/>
        <v>9338.56</v>
      </c>
      <c r="P27" s="12">
        <f t="shared" si="3"/>
        <v>1.677</v>
      </c>
      <c r="Q27" s="14">
        <f t="shared" si="4"/>
        <v>50938.91</v>
      </c>
    </row>
    <row r="28" ht="30" customHeight="1" spans="1:17">
      <c r="A28" s="10">
        <v>24</v>
      </c>
      <c r="B28" s="143" t="s">
        <v>166</v>
      </c>
      <c r="C28" s="12">
        <v>2.934</v>
      </c>
      <c r="D28" s="14">
        <f t="shared" si="18"/>
        <v>33359.58</v>
      </c>
      <c r="E28" s="14">
        <f t="shared" si="19"/>
        <v>77839.02</v>
      </c>
      <c r="F28" s="14">
        <f t="shared" si="20"/>
        <v>5075.82</v>
      </c>
      <c r="G28" s="12">
        <v>1.512</v>
      </c>
      <c r="H28" s="14">
        <f t="shared" si="21"/>
        <v>17191.44</v>
      </c>
      <c r="I28" s="14">
        <f t="shared" si="22"/>
        <v>40113.36</v>
      </c>
      <c r="J28" s="12"/>
      <c r="K28" s="14"/>
      <c r="L28" s="14"/>
      <c r="M28" s="124">
        <v>0.623</v>
      </c>
      <c r="N28" s="14">
        <f t="shared" si="23"/>
        <v>3541.755</v>
      </c>
      <c r="O28" s="14">
        <f t="shared" si="24"/>
        <v>8264.095</v>
      </c>
      <c r="P28" s="12">
        <f t="shared" si="3"/>
        <v>5.069</v>
      </c>
      <c r="Q28" s="14">
        <f t="shared" si="4"/>
        <v>185385.07</v>
      </c>
    </row>
    <row r="29" ht="30" customHeight="1" spans="1:17">
      <c r="A29" s="10">
        <v>25</v>
      </c>
      <c r="B29" s="143" t="s">
        <v>167</v>
      </c>
      <c r="C29" s="12">
        <v>0.137</v>
      </c>
      <c r="D29" s="14">
        <f t="shared" si="18"/>
        <v>1557.69</v>
      </c>
      <c r="E29" s="14">
        <f t="shared" si="19"/>
        <v>3634.61</v>
      </c>
      <c r="F29" s="14">
        <f t="shared" si="20"/>
        <v>237.01</v>
      </c>
      <c r="G29" s="12"/>
      <c r="H29" s="14"/>
      <c r="I29" s="14"/>
      <c r="J29" s="12"/>
      <c r="K29" s="14"/>
      <c r="L29" s="14"/>
      <c r="M29" s="123"/>
      <c r="N29" s="14"/>
      <c r="O29" s="14"/>
      <c r="P29" s="12">
        <f t="shared" si="3"/>
        <v>0.137</v>
      </c>
      <c r="Q29" s="14">
        <f t="shared" si="4"/>
        <v>5429.31</v>
      </c>
    </row>
    <row r="30" ht="30" customHeight="1" spans="1:17">
      <c r="A30" s="10">
        <v>26</v>
      </c>
      <c r="B30" s="143" t="s">
        <v>105</v>
      </c>
      <c r="C30" s="12">
        <v>0.729</v>
      </c>
      <c r="D30" s="14">
        <f t="shared" si="18"/>
        <v>8288.73</v>
      </c>
      <c r="E30" s="14">
        <f t="shared" si="19"/>
        <v>19340.37</v>
      </c>
      <c r="F30" s="14">
        <f t="shared" si="20"/>
        <v>1261.17</v>
      </c>
      <c r="G30" s="12"/>
      <c r="H30" s="14"/>
      <c r="I30" s="14"/>
      <c r="J30" s="12"/>
      <c r="K30" s="14"/>
      <c r="L30" s="14"/>
      <c r="M30" s="124"/>
      <c r="N30" s="14"/>
      <c r="O30" s="14"/>
      <c r="P30" s="12">
        <f t="shared" si="3"/>
        <v>0.729</v>
      </c>
      <c r="Q30" s="14">
        <f t="shared" si="4"/>
        <v>28890.27</v>
      </c>
    </row>
    <row r="31" ht="30" customHeight="1" spans="1:17">
      <c r="A31" s="10">
        <v>27</v>
      </c>
      <c r="B31" s="143" t="s">
        <v>168</v>
      </c>
      <c r="C31" s="12">
        <v>0.007</v>
      </c>
      <c r="D31" s="14">
        <f t="shared" si="18"/>
        <v>79.59</v>
      </c>
      <c r="E31" s="14">
        <f t="shared" si="19"/>
        <v>185.71</v>
      </c>
      <c r="F31" s="14">
        <f t="shared" si="20"/>
        <v>12.11</v>
      </c>
      <c r="G31" s="12">
        <v>0.309</v>
      </c>
      <c r="H31" s="14">
        <f t="shared" si="21"/>
        <v>3513.33</v>
      </c>
      <c r="I31" s="14">
        <f t="shared" si="22"/>
        <v>8197.77</v>
      </c>
      <c r="J31" s="12"/>
      <c r="K31" s="14"/>
      <c r="L31" s="14"/>
      <c r="M31" s="123">
        <v>1.3</v>
      </c>
      <c r="N31" s="14">
        <f t="shared" ref="N31:N37" si="25">M31*18950*0.3</f>
        <v>7390.5</v>
      </c>
      <c r="O31" s="14">
        <f t="shared" ref="O31:O37" si="26">M31*18950*0.7</f>
        <v>17244.5</v>
      </c>
      <c r="P31" s="12">
        <f t="shared" si="3"/>
        <v>1.616</v>
      </c>
      <c r="Q31" s="14">
        <f t="shared" si="4"/>
        <v>36623.51</v>
      </c>
    </row>
    <row r="32" ht="30" customHeight="1" spans="1:17">
      <c r="A32" s="10">
        <v>28</v>
      </c>
      <c r="B32" s="143" t="s">
        <v>169</v>
      </c>
      <c r="C32" s="12">
        <v>0.422</v>
      </c>
      <c r="D32" s="14">
        <f t="shared" si="18"/>
        <v>4798.14</v>
      </c>
      <c r="E32" s="14">
        <f t="shared" si="19"/>
        <v>11195.66</v>
      </c>
      <c r="F32" s="14">
        <f t="shared" si="20"/>
        <v>730.06</v>
      </c>
      <c r="G32" s="12"/>
      <c r="H32" s="14"/>
      <c r="I32" s="14"/>
      <c r="J32" s="12"/>
      <c r="K32" s="14"/>
      <c r="L32" s="14"/>
      <c r="M32" s="123"/>
      <c r="N32" s="14"/>
      <c r="O32" s="14"/>
      <c r="P32" s="12">
        <f t="shared" si="3"/>
        <v>0.422</v>
      </c>
      <c r="Q32" s="14">
        <f t="shared" si="4"/>
        <v>16723.86</v>
      </c>
    </row>
    <row r="33" ht="30" customHeight="1" spans="1:17">
      <c r="A33" s="10">
        <v>29</v>
      </c>
      <c r="B33" s="143" t="s">
        <v>170</v>
      </c>
      <c r="C33" s="12">
        <v>8.389</v>
      </c>
      <c r="D33" s="14">
        <f t="shared" si="18"/>
        <v>95382.93</v>
      </c>
      <c r="E33" s="14">
        <f t="shared" si="19"/>
        <v>222560.17</v>
      </c>
      <c r="F33" s="14">
        <f t="shared" si="20"/>
        <v>14512.97</v>
      </c>
      <c r="G33" s="12">
        <v>5.332</v>
      </c>
      <c r="H33" s="14">
        <f t="shared" ref="H33:H38" si="27">G33*37900*0.3</f>
        <v>60624.84</v>
      </c>
      <c r="I33" s="14">
        <f t="shared" ref="I33:I38" si="28">G33*37900*0.7</f>
        <v>141457.96</v>
      </c>
      <c r="J33" s="12"/>
      <c r="K33" s="14"/>
      <c r="L33" s="14"/>
      <c r="M33" s="124"/>
      <c r="N33" s="14"/>
      <c r="O33" s="14"/>
      <c r="P33" s="12">
        <f t="shared" si="3"/>
        <v>13.721</v>
      </c>
      <c r="Q33" s="14">
        <f t="shared" si="4"/>
        <v>534538.87</v>
      </c>
    </row>
    <row r="34" ht="30" customHeight="1" spans="1:17">
      <c r="A34" s="10">
        <v>30</v>
      </c>
      <c r="B34" s="143" t="s">
        <v>171</v>
      </c>
      <c r="C34" s="12"/>
      <c r="D34" s="14"/>
      <c r="E34" s="14"/>
      <c r="F34" s="14"/>
      <c r="G34" s="12"/>
      <c r="H34" s="14"/>
      <c r="I34" s="14"/>
      <c r="J34" s="12"/>
      <c r="K34" s="14"/>
      <c r="L34" s="14"/>
      <c r="M34" s="124">
        <v>0.891</v>
      </c>
      <c r="N34" s="14">
        <f t="shared" si="25"/>
        <v>5065.335</v>
      </c>
      <c r="O34" s="14">
        <f t="shared" si="26"/>
        <v>11819.115</v>
      </c>
      <c r="P34" s="12">
        <f t="shared" si="3"/>
        <v>0.891</v>
      </c>
      <c r="Q34" s="14">
        <f t="shared" si="4"/>
        <v>16884.45</v>
      </c>
    </row>
    <row r="35" ht="30" customHeight="1" spans="1:17">
      <c r="A35" s="10">
        <v>31</v>
      </c>
      <c r="B35" s="143" t="s">
        <v>172</v>
      </c>
      <c r="C35" s="12">
        <v>0.187</v>
      </c>
      <c r="D35" s="14">
        <f t="shared" ref="D35:D40" si="29">C35*37900*0.3</f>
        <v>2126.19</v>
      </c>
      <c r="E35" s="14">
        <f t="shared" ref="E35:E40" si="30">C35*37900*0.7</f>
        <v>4961.11</v>
      </c>
      <c r="F35" s="14">
        <f t="shared" ref="F35:F40" si="31">C35*1730</f>
        <v>323.51</v>
      </c>
      <c r="G35" s="12"/>
      <c r="H35" s="14"/>
      <c r="I35" s="14"/>
      <c r="J35" s="12"/>
      <c r="K35" s="14"/>
      <c r="L35" s="14"/>
      <c r="M35" s="124"/>
      <c r="N35" s="14"/>
      <c r="O35" s="14"/>
      <c r="P35" s="12">
        <f t="shared" si="3"/>
        <v>0.187</v>
      </c>
      <c r="Q35" s="14">
        <f t="shared" si="4"/>
        <v>7410.81</v>
      </c>
    </row>
    <row r="36" ht="30" customHeight="1" spans="1:17">
      <c r="A36" s="10">
        <v>32</v>
      </c>
      <c r="B36" s="143" t="s">
        <v>106</v>
      </c>
      <c r="C36" s="12">
        <v>3.575</v>
      </c>
      <c r="D36" s="14">
        <f t="shared" si="29"/>
        <v>40647.75</v>
      </c>
      <c r="E36" s="14">
        <f t="shared" si="30"/>
        <v>94844.75</v>
      </c>
      <c r="F36" s="14">
        <f t="shared" si="31"/>
        <v>6184.75</v>
      </c>
      <c r="G36" s="12">
        <v>2.106</v>
      </c>
      <c r="H36" s="14">
        <f t="shared" si="27"/>
        <v>23945.22</v>
      </c>
      <c r="I36" s="14">
        <f t="shared" si="28"/>
        <v>55872.18</v>
      </c>
      <c r="J36" s="12"/>
      <c r="K36" s="14"/>
      <c r="L36" s="14"/>
      <c r="M36" s="123">
        <v>0.672</v>
      </c>
      <c r="N36" s="14">
        <f t="shared" si="25"/>
        <v>3820.32</v>
      </c>
      <c r="O36" s="14">
        <f t="shared" si="26"/>
        <v>8914.08</v>
      </c>
      <c r="P36" s="12">
        <f t="shared" si="3"/>
        <v>6.353</v>
      </c>
      <c r="Q36" s="14">
        <f t="shared" si="4"/>
        <v>234229.05</v>
      </c>
    </row>
    <row r="37" ht="30" customHeight="1" spans="1:17">
      <c r="A37" s="10">
        <v>33</v>
      </c>
      <c r="B37" s="143" t="s">
        <v>173</v>
      </c>
      <c r="C37" s="12">
        <v>6.896</v>
      </c>
      <c r="D37" s="14">
        <f t="shared" si="29"/>
        <v>78407.52</v>
      </c>
      <c r="E37" s="14">
        <f t="shared" si="30"/>
        <v>182950.88</v>
      </c>
      <c r="F37" s="14">
        <f t="shared" si="31"/>
        <v>11930.08</v>
      </c>
      <c r="G37" s="12">
        <v>0.595</v>
      </c>
      <c r="H37" s="14">
        <f t="shared" si="27"/>
        <v>6765.15</v>
      </c>
      <c r="I37" s="14">
        <f t="shared" si="28"/>
        <v>15785.35</v>
      </c>
      <c r="J37" s="12"/>
      <c r="K37" s="14"/>
      <c r="L37" s="14"/>
      <c r="M37" s="124">
        <v>0.605</v>
      </c>
      <c r="N37" s="14">
        <f t="shared" si="25"/>
        <v>3439.425</v>
      </c>
      <c r="O37" s="14">
        <f t="shared" si="26"/>
        <v>8025.325</v>
      </c>
      <c r="P37" s="12">
        <f t="shared" si="3"/>
        <v>8.096</v>
      </c>
      <c r="Q37" s="14">
        <f t="shared" si="4"/>
        <v>307303.73</v>
      </c>
    </row>
    <row r="38" ht="30" customHeight="1" spans="1:17">
      <c r="A38" s="10">
        <v>34</v>
      </c>
      <c r="B38" s="143" t="s">
        <v>174</v>
      </c>
      <c r="C38" s="12">
        <v>1.862</v>
      </c>
      <c r="D38" s="14">
        <f t="shared" si="29"/>
        <v>21170.94</v>
      </c>
      <c r="E38" s="14">
        <f t="shared" si="30"/>
        <v>49398.86</v>
      </c>
      <c r="F38" s="14">
        <f t="shared" si="31"/>
        <v>3221.26</v>
      </c>
      <c r="G38" s="12">
        <v>0.311</v>
      </c>
      <c r="H38" s="14">
        <f t="shared" si="27"/>
        <v>3536.07</v>
      </c>
      <c r="I38" s="14">
        <f t="shared" si="28"/>
        <v>8250.83</v>
      </c>
      <c r="J38" s="12"/>
      <c r="K38" s="14"/>
      <c r="L38" s="14"/>
      <c r="M38" s="124"/>
      <c r="N38" s="14"/>
      <c r="O38" s="14"/>
      <c r="P38" s="12">
        <f t="shared" si="3"/>
        <v>2.173</v>
      </c>
      <c r="Q38" s="14">
        <f t="shared" si="4"/>
        <v>85577.96</v>
      </c>
    </row>
    <row r="39" ht="30" customHeight="1" spans="1:17">
      <c r="A39" s="10">
        <v>35</v>
      </c>
      <c r="B39" s="143" t="s">
        <v>175</v>
      </c>
      <c r="C39" s="12">
        <v>0.007</v>
      </c>
      <c r="D39" s="14">
        <f t="shared" si="29"/>
        <v>79.59</v>
      </c>
      <c r="E39" s="14">
        <f t="shared" si="30"/>
        <v>185.71</v>
      </c>
      <c r="F39" s="14">
        <f t="shared" si="31"/>
        <v>12.11</v>
      </c>
      <c r="G39" s="12"/>
      <c r="H39" s="14"/>
      <c r="I39" s="14"/>
      <c r="J39" s="12"/>
      <c r="K39" s="14"/>
      <c r="L39" s="14"/>
      <c r="M39" s="123"/>
      <c r="N39" s="14"/>
      <c r="O39" s="14"/>
      <c r="P39" s="12">
        <f t="shared" si="3"/>
        <v>0.007</v>
      </c>
      <c r="Q39" s="14">
        <f t="shared" si="4"/>
        <v>277.41</v>
      </c>
    </row>
    <row r="40" ht="30" customHeight="1" spans="1:17">
      <c r="A40" s="10">
        <v>36</v>
      </c>
      <c r="B40" s="143" t="s">
        <v>176</v>
      </c>
      <c r="C40" s="12">
        <v>0.569</v>
      </c>
      <c r="D40" s="14">
        <f t="shared" si="29"/>
        <v>6469.53</v>
      </c>
      <c r="E40" s="14">
        <f t="shared" si="30"/>
        <v>15095.57</v>
      </c>
      <c r="F40" s="14">
        <f t="shared" si="31"/>
        <v>984.37</v>
      </c>
      <c r="G40" s="12">
        <v>0.535</v>
      </c>
      <c r="H40" s="14">
        <f t="shared" ref="H40:H43" si="32">G40*37900*0.3</f>
        <v>6082.95</v>
      </c>
      <c r="I40" s="14">
        <f t="shared" ref="I40:I43" si="33">G40*37900*0.7</f>
        <v>14193.55</v>
      </c>
      <c r="J40" s="12"/>
      <c r="K40" s="14"/>
      <c r="L40" s="14"/>
      <c r="M40" s="124">
        <v>0.35</v>
      </c>
      <c r="N40" s="14">
        <f t="shared" ref="N40:N43" si="34">M40*18950*0.3</f>
        <v>1989.75</v>
      </c>
      <c r="O40" s="14">
        <f t="shared" ref="O40:O43" si="35">M40*18950*0.7</f>
        <v>4642.75</v>
      </c>
      <c r="P40" s="12">
        <f t="shared" si="3"/>
        <v>1.454</v>
      </c>
      <c r="Q40" s="14">
        <f t="shared" si="4"/>
        <v>49458.47</v>
      </c>
    </row>
    <row r="41" ht="30" customHeight="1" spans="1:17">
      <c r="A41" s="10">
        <v>37</v>
      </c>
      <c r="B41" s="143" t="s">
        <v>107</v>
      </c>
      <c r="C41" s="12"/>
      <c r="D41" s="14"/>
      <c r="E41" s="14"/>
      <c r="F41" s="14"/>
      <c r="G41" s="12">
        <v>0.562</v>
      </c>
      <c r="H41" s="14">
        <f t="shared" si="32"/>
        <v>6389.94</v>
      </c>
      <c r="I41" s="14">
        <f t="shared" si="33"/>
        <v>14909.86</v>
      </c>
      <c r="J41" s="12"/>
      <c r="K41" s="14"/>
      <c r="L41" s="14"/>
      <c r="M41" s="124"/>
      <c r="N41" s="14"/>
      <c r="O41" s="14"/>
      <c r="P41" s="12">
        <f t="shared" si="3"/>
        <v>0.562</v>
      </c>
      <c r="Q41" s="14">
        <f t="shared" si="4"/>
        <v>21299.8</v>
      </c>
    </row>
    <row r="42" ht="30" customHeight="1" spans="1:17">
      <c r="A42" s="10">
        <v>38</v>
      </c>
      <c r="B42" s="143" t="s">
        <v>177</v>
      </c>
      <c r="C42" s="12">
        <v>1.094</v>
      </c>
      <c r="D42" s="14">
        <f t="shared" ref="D42:D49" si="36">C42*37900*0.3</f>
        <v>12438.78</v>
      </c>
      <c r="E42" s="14">
        <f t="shared" ref="E42:E49" si="37">C42*37900*0.7</f>
        <v>29023.82</v>
      </c>
      <c r="F42" s="14">
        <f t="shared" ref="F42:F49" si="38">C42*1730</f>
        <v>1892.62</v>
      </c>
      <c r="G42" s="12">
        <v>2.363</v>
      </c>
      <c r="H42" s="14">
        <f t="shared" si="32"/>
        <v>26867.31</v>
      </c>
      <c r="I42" s="14">
        <f t="shared" si="33"/>
        <v>62690.39</v>
      </c>
      <c r="J42" s="12"/>
      <c r="K42" s="14"/>
      <c r="L42" s="14"/>
      <c r="M42" s="123">
        <v>0.633</v>
      </c>
      <c r="N42" s="14">
        <f t="shared" si="34"/>
        <v>3598.605</v>
      </c>
      <c r="O42" s="14">
        <f t="shared" si="35"/>
        <v>8396.745</v>
      </c>
      <c r="P42" s="12">
        <f t="shared" si="3"/>
        <v>4.09</v>
      </c>
      <c r="Q42" s="14">
        <f t="shared" si="4"/>
        <v>144908.27</v>
      </c>
    </row>
    <row r="43" ht="30" customHeight="1" spans="1:17">
      <c r="A43" s="10">
        <v>39</v>
      </c>
      <c r="B43" s="143" t="s">
        <v>178</v>
      </c>
      <c r="C43" s="12">
        <v>1.201</v>
      </c>
      <c r="D43" s="14">
        <f t="shared" si="36"/>
        <v>13655.37</v>
      </c>
      <c r="E43" s="14">
        <f t="shared" si="37"/>
        <v>31862.53</v>
      </c>
      <c r="F43" s="14">
        <f t="shared" si="38"/>
        <v>2077.73</v>
      </c>
      <c r="G43" s="12">
        <v>3.395</v>
      </c>
      <c r="H43" s="14">
        <f t="shared" si="32"/>
        <v>38601.15</v>
      </c>
      <c r="I43" s="14">
        <f t="shared" si="33"/>
        <v>90069.35</v>
      </c>
      <c r="J43" s="12"/>
      <c r="K43" s="14"/>
      <c r="L43" s="14"/>
      <c r="M43" s="123">
        <v>0.016</v>
      </c>
      <c r="N43" s="14">
        <f t="shared" si="34"/>
        <v>90.96</v>
      </c>
      <c r="O43" s="14">
        <f t="shared" si="35"/>
        <v>212.24</v>
      </c>
      <c r="P43" s="12">
        <f t="shared" si="3"/>
        <v>4.612</v>
      </c>
      <c r="Q43" s="14">
        <f t="shared" si="4"/>
        <v>176569.33</v>
      </c>
    </row>
    <row r="44" ht="30" customHeight="1" spans="1:17">
      <c r="A44" s="10">
        <v>40</v>
      </c>
      <c r="B44" s="143" t="s">
        <v>179</v>
      </c>
      <c r="C44" s="12">
        <v>1.038</v>
      </c>
      <c r="D44" s="14">
        <f t="shared" si="36"/>
        <v>11802.06</v>
      </c>
      <c r="E44" s="14">
        <f t="shared" si="37"/>
        <v>27538.14</v>
      </c>
      <c r="F44" s="14">
        <f t="shared" si="38"/>
        <v>1795.74</v>
      </c>
      <c r="G44" s="12"/>
      <c r="H44" s="14"/>
      <c r="I44" s="14"/>
      <c r="J44" s="12"/>
      <c r="K44" s="14"/>
      <c r="L44" s="14"/>
      <c r="M44" s="123"/>
      <c r="N44" s="14"/>
      <c r="O44" s="14"/>
      <c r="P44" s="12">
        <f t="shared" si="3"/>
        <v>1.038</v>
      </c>
      <c r="Q44" s="14">
        <f t="shared" si="4"/>
        <v>41135.94</v>
      </c>
    </row>
    <row r="45" ht="30" customHeight="1" spans="1:17">
      <c r="A45" s="10">
        <v>41</v>
      </c>
      <c r="B45" s="143" t="s">
        <v>180</v>
      </c>
      <c r="C45" s="12">
        <v>1.082</v>
      </c>
      <c r="D45" s="14">
        <f t="shared" si="36"/>
        <v>12302.34</v>
      </c>
      <c r="E45" s="14">
        <f t="shared" si="37"/>
        <v>28705.46</v>
      </c>
      <c r="F45" s="14">
        <f t="shared" si="38"/>
        <v>1871.86</v>
      </c>
      <c r="G45" s="12"/>
      <c r="H45" s="14"/>
      <c r="I45" s="14"/>
      <c r="J45" s="12"/>
      <c r="K45" s="14"/>
      <c r="L45" s="14"/>
      <c r="M45" s="123"/>
      <c r="N45" s="14"/>
      <c r="O45" s="14"/>
      <c r="P45" s="12">
        <f t="shared" si="3"/>
        <v>1.082</v>
      </c>
      <c r="Q45" s="14">
        <f t="shared" si="4"/>
        <v>42879.66</v>
      </c>
    </row>
    <row r="46" ht="30" customHeight="1" spans="1:17">
      <c r="A46" s="10">
        <v>42</v>
      </c>
      <c r="B46" s="143" t="s">
        <v>181</v>
      </c>
      <c r="C46" s="12">
        <v>0.551</v>
      </c>
      <c r="D46" s="14">
        <f t="shared" si="36"/>
        <v>6264.87</v>
      </c>
      <c r="E46" s="14">
        <f t="shared" si="37"/>
        <v>14618.03</v>
      </c>
      <c r="F46" s="14">
        <f t="shared" si="38"/>
        <v>953.23</v>
      </c>
      <c r="G46" s="12"/>
      <c r="H46" s="14"/>
      <c r="I46" s="14"/>
      <c r="J46" s="12"/>
      <c r="K46" s="14"/>
      <c r="L46" s="14"/>
      <c r="M46" s="123"/>
      <c r="N46" s="14"/>
      <c r="O46" s="14"/>
      <c r="P46" s="12">
        <f t="shared" si="3"/>
        <v>0.551</v>
      </c>
      <c r="Q46" s="14">
        <f t="shared" si="4"/>
        <v>21836.13</v>
      </c>
    </row>
    <row r="47" ht="30" customHeight="1" spans="1:17">
      <c r="A47" s="10">
        <v>43</v>
      </c>
      <c r="B47" s="143" t="s">
        <v>182</v>
      </c>
      <c r="C47" s="12">
        <v>0.012</v>
      </c>
      <c r="D47" s="14">
        <f t="shared" si="36"/>
        <v>136.44</v>
      </c>
      <c r="E47" s="14">
        <f t="shared" si="37"/>
        <v>318.36</v>
      </c>
      <c r="F47" s="14">
        <f t="shared" si="38"/>
        <v>20.76</v>
      </c>
      <c r="G47" s="12"/>
      <c r="H47" s="14"/>
      <c r="I47" s="14"/>
      <c r="J47" s="12"/>
      <c r="K47" s="14"/>
      <c r="L47" s="14"/>
      <c r="M47" s="123"/>
      <c r="N47" s="14"/>
      <c r="O47" s="14"/>
      <c r="P47" s="12">
        <f t="shared" si="3"/>
        <v>0.012</v>
      </c>
      <c r="Q47" s="14">
        <f t="shared" si="4"/>
        <v>475.56</v>
      </c>
    </row>
    <row r="48" ht="30" customHeight="1" spans="1:17">
      <c r="A48" s="10">
        <v>44</v>
      </c>
      <c r="B48" s="143" t="s">
        <v>183</v>
      </c>
      <c r="C48" s="12">
        <v>0.256</v>
      </c>
      <c r="D48" s="14">
        <f t="shared" si="36"/>
        <v>2910.72</v>
      </c>
      <c r="E48" s="14">
        <f t="shared" si="37"/>
        <v>6791.68</v>
      </c>
      <c r="F48" s="14">
        <f t="shared" si="38"/>
        <v>442.88</v>
      </c>
      <c r="G48" s="12">
        <v>0.227</v>
      </c>
      <c r="H48" s="14">
        <f>G48*37900*0.3</f>
        <v>2580.99</v>
      </c>
      <c r="I48" s="14">
        <f>G48*37900*0.7</f>
        <v>6022.31</v>
      </c>
      <c r="J48" s="12">
        <v>0.277</v>
      </c>
      <c r="K48" s="14">
        <f>J48*37900*0.3</f>
        <v>3149.49</v>
      </c>
      <c r="L48" s="14">
        <f>J48*37900*0.7</f>
        <v>7348.81</v>
      </c>
      <c r="M48" s="123">
        <v>1.801</v>
      </c>
      <c r="N48" s="14">
        <f>M48*18950*0.3</f>
        <v>10238.685</v>
      </c>
      <c r="O48" s="14">
        <f>M48*18950*0.7</f>
        <v>23890.265</v>
      </c>
      <c r="P48" s="12">
        <f t="shared" si="3"/>
        <v>2.561</v>
      </c>
      <c r="Q48" s="14">
        <f t="shared" si="4"/>
        <v>63375.83</v>
      </c>
    </row>
    <row r="49" ht="30" customHeight="1" spans="1:17">
      <c r="A49" s="10">
        <v>45</v>
      </c>
      <c r="B49" s="143" t="s">
        <v>184</v>
      </c>
      <c r="C49" s="12">
        <v>1.569</v>
      </c>
      <c r="D49" s="14">
        <f t="shared" si="36"/>
        <v>17839.53</v>
      </c>
      <c r="E49" s="14">
        <f t="shared" si="37"/>
        <v>41625.57</v>
      </c>
      <c r="F49" s="14">
        <f t="shared" si="38"/>
        <v>2714.37</v>
      </c>
      <c r="G49" s="12">
        <v>1.902</v>
      </c>
      <c r="H49" s="14">
        <f>G49*37900*0.3</f>
        <v>21625.74</v>
      </c>
      <c r="I49" s="14">
        <f>G49*37900*0.7</f>
        <v>50460.06</v>
      </c>
      <c r="J49" s="12"/>
      <c r="K49" s="14"/>
      <c r="L49" s="14"/>
      <c r="M49" s="123"/>
      <c r="N49" s="14"/>
      <c r="O49" s="14"/>
      <c r="P49" s="12">
        <f t="shared" si="3"/>
        <v>3.471</v>
      </c>
      <c r="Q49" s="14">
        <f t="shared" si="4"/>
        <v>134265.27</v>
      </c>
    </row>
    <row r="50" s="142" customFormat="1" ht="30" customHeight="1" spans="1:17">
      <c r="A50" s="144" t="s">
        <v>46</v>
      </c>
      <c r="B50" s="145"/>
      <c r="C50" s="18">
        <f t="shared" ref="C50:Q50" si="39">SUM(C5:C49)</f>
        <v>69.917</v>
      </c>
      <c r="D50" s="19">
        <f t="shared" si="39"/>
        <v>794956.29</v>
      </c>
      <c r="E50" s="19">
        <f t="shared" si="39"/>
        <v>1854898.01</v>
      </c>
      <c r="F50" s="19">
        <f t="shared" si="39"/>
        <v>120956.41</v>
      </c>
      <c r="G50" s="18">
        <f t="shared" si="39"/>
        <v>35.803</v>
      </c>
      <c r="H50" s="19">
        <f t="shared" si="39"/>
        <v>407080.11</v>
      </c>
      <c r="I50" s="19">
        <f t="shared" si="39"/>
        <v>949853.59</v>
      </c>
      <c r="J50" s="18">
        <f t="shared" si="39"/>
        <v>6.552</v>
      </c>
      <c r="K50" s="19">
        <f t="shared" si="39"/>
        <v>74496.24</v>
      </c>
      <c r="L50" s="19">
        <f t="shared" si="39"/>
        <v>173824.56</v>
      </c>
      <c r="M50" s="18">
        <f t="shared" si="39"/>
        <v>11.108</v>
      </c>
      <c r="N50" s="19">
        <f t="shared" si="39"/>
        <v>63148.98</v>
      </c>
      <c r="O50" s="19">
        <f t="shared" si="39"/>
        <v>147347.62</v>
      </c>
      <c r="P50" s="18">
        <f t="shared" si="39"/>
        <v>123.38</v>
      </c>
      <c r="Q50" s="19">
        <f t="shared" si="39"/>
        <v>4586561.81</v>
      </c>
    </row>
  </sheetData>
  <mergeCells count="11">
    <mergeCell ref="A1:Q1"/>
    <mergeCell ref="C2:L2"/>
    <mergeCell ref="C3:F3"/>
    <mergeCell ref="G3:I3"/>
    <mergeCell ref="J3:L3"/>
    <mergeCell ref="A50:B50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A1" sqref="A1:Q1"/>
    </sheetView>
  </sheetViews>
  <sheetFormatPr defaultColWidth="9" defaultRowHeight="13.5"/>
  <cols>
    <col min="4" max="5" width="12.875"/>
    <col min="6" max="6" width="11.625"/>
    <col min="8" max="8" width="12.875"/>
    <col min="9" max="9" width="14.125"/>
    <col min="11" max="12" width="12.875"/>
    <col min="14" max="15" width="11.625"/>
    <col min="16" max="16" width="9.375"/>
    <col min="17" max="17" width="14.125"/>
  </cols>
  <sheetData>
    <row r="1" ht="31.5" spans="1:17">
      <c r="A1" s="50" t="s">
        <v>185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30" t="s">
        <v>186</v>
      </c>
      <c r="C5" s="126">
        <v>0.036</v>
      </c>
      <c r="D5" s="14">
        <f>C5*37900*0.3</f>
        <v>409.32</v>
      </c>
      <c r="E5" s="14">
        <f>C5*37900*0.7</f>
        <v>955.08</v>
      </c>
      <c r="F5" s="14">
        <f>C5*1730*0.6</f>
        <v>37.368</v>
      </c>
      <c r="G5" s="131"/>
      <c r="H5" s="12"/>
      <c r="I5" s="12"/>
      <c r="J5" s="138"/>
      <c r="K5" s="14"/>
      <c r="L5" s="14"/>
      <c r="M5" s="12"/>
      <c r="N5" s="14"/>
      <c r="O5" s="14"/>
      <c r="P5" s="12">
        <f t="shared" ref="P5:P12" si="0">M5+J5+G5+C5</f>
        <v>0.036</v>
      </c>
      <c r="Q5" s="14">
        <f t="shared" ref="Q5:Q12" si="1">O5+N5+L5+K5+I5+H5+F5+E5+D5</f>
        <v>1401.768</v>
      </c>
    </row>
    <row r="6" ht="30" customHeight="1" spans="1:17">
      <c r="A6" s="10">
        <v>2</v>
      </c>
      <c r="B6" s="119" t="s">
        <v>187</v>
      </c>
      <c r="C6" s="132"/>
      <c r="D6" s="14"/>
      <c r="E6" s="14"/>
      <c r="F6" s="14"/>
      <c r="G6" s="133">
        <v>0.623</v>
      </c>
      <c r="H6" s="12">
        <f>G6*37900*0.3</f>
        <v>7083.51</v>
      </c>
      <c r="I6" s="12">
        <f>G6*37900*0.7</f>
        <v>16528.19</v>
      </c>
      <c r="J6" s="139"/>
      <c r="K6" s="14"/>
      <c r="L6" s="14"/>
      <c r="M6" s="12"/>
      <c r="N6" s="14"/>
      <c r="O6" s="14"/>
      <c r="P6" s="12">
        <f t="shared" si="0"/>
        <v>0.623</v>
      </c>
      <c r="Q6" s="14">
        <f t="shared" si="1"/>
        <v>23611.7</v>
      </c>
    </row>
    <row r="7" ht="30" customHeight="1" spans="1:17">
      <c r="A7" s="10">
        <v>3</v>
      </c>
      <c r="B7" s="130" t="s">
        <v>188</v>
      </c>
      <c r="C7" s="132"/>
      <c r="D7" s="14"/>
      <c r="E7" s="14"/>
      <c r="F7" s="14"/>
      <c r="G7" s="131"/>
      <c r="H7" s="12"/>
      <c r="I7" s="12"/>
      <c r="J7" s="139">
        <v>0.207</v>
      </c>
      <c r="K7" s="14">
        <f>J7*37900*0.3</f>
        <v>2353.59</v>
      </c>
      <c r="L7" s="14">
        <f>J7*37900*0.7</f>
        <v>5491.71</v>
      </c>
      <c r="M7" s="12"/>
      <c r="N7" s="14"/>
      <c r="O7" s="14"/>
      <c r="P7" s="12">
        <f t="shared" si="0"/>
        <v>0.207</v>
      </c>
      <c r="Q7" s="14">
        <f t="shared" si="1"/>
        <v>7845.3</v>
      </c>
    </row>
    <row r="8" ht="30" customHeight="1" spans="1:17">
      <c r="A8" s="10">
        <v>4</v>
      </c>
      <c r="B8" s="119" t="s">
        <v>14</v>
      </c>
      <c r="C8" s="132"/>
      <c r="D8" s="14"/>
      <c r="E8" s="14"/>
      <c r="F8" s="14"/>
      <c r="G8" s="12"/>
      <c r="H8" s="12"/>
      <c r="I8" s="12"/>
      <c r="J8" s="139">
        <v>0.744</v>
      </c>
      <c r="K8" s="14">
        <f>J8*37900*0.3</f>
        <v>8459.28</v>
      </c>
      <c r="L8" s="14">
        <f>J8*37900*0.7</f>
        <v>19738.32</v>
      </c>
      <c r="M8" s="12"/>
      <c r="N8" s="14"/>
      <c r="O8" s="14"/>
      <c r="P8" s="12">
        <f t="shared" si="0"/>
        <v>0.744</v>
      </c>
      <c r="Q8" s="14">
        <f t="shared" si="1"/>
        <v>28197.6</v>
      </c>
    </row>
    <row r="9" ht="30" customHeight="1" spans="1:17">
      <c r="A9" s="10">
        <v>5</v>
      </c>
      <c r="B9" s="119" t="s">
        <v>189</v>
      </c>
      <c r="C9" s="132"/>
      <c r="D9" s="14"/>
      <c r="E9" s="14"/>
      <c r="F9" s="14"/>
      <c r="G9" s="12"/>
      <c r="H9" s="12"/>
      <c r="I9" s="12"/>
      <c r="J9" s="140"/>
      <c r="K9" s="14"/>
      <c r="L9" s="14"/>
      <c r="M9" s="131">
        <v>0.08</v>
      </c>
      <c r="N9" s="14">
        <f>M9*18950*0.3</f>
        <v>454.8</v>
      </c>
      <c r="O9" s="14">
        <f>M9*18950*0.7</f>
        <v>1061.2</v>
      </c>
      <c r="P9" s="12">
        <f t="shared" si="0"/>
        <v>0.08</v>
      </c>
      <c r="Q9" s="14">
        <f t="shared" si="1"/>
        <v>1516</v>
      </c>
    </row>
    <row r="10" ht="30" customHeight="1" spans="1:17">
      <c r="A10" s="10">
        <v>6</v>
      </c>
      <c r="B10" s="130" t="s">
        <v>190</v>
      </c>
      <c r="C10" s="132">
        <v>0.423</v>
      </c>
      <c r="D10" s="14">
        <f>C10*37900*0.3</f>
        <v>4809.51</v>
      </c>
      <c r="E10" s="14">
        <f>C10*37900*0.7</f>
        <v>11222.19</v>
      </c>
      <c r="F10" s="14">
        <f>C10*1730*0.6</f>
        <v>439.074</v>
      </c>
      <c r="G10" s="12"/>
      <c r="H10" s="12"/>
      <c r="I10" s="12"/>
      <c r="J10" s="140"/>
      <c r="K10" s="14"/>
      <c r="L10" s="14"/>
      <c r="M10" s="133"/>
      <c r="N10" s="14"/>
      <c r="O10" s="14"/>
      <c r="P10" s="12">
        <f t="shared" si="0"/>
        <v>0.423</v>
      </c>
      <c r="Q10" s="14">
        <f t="shared" si="1"/>
        <v>16470.774</v>
      </c>
    </row>
    <row r="11" ht="30" customHeight="1" spans="1:17">
      <c r="A11" s="10">
        <v>7</v>
      </c>
      <c r="B11" s="119" t="s">
        <v>191</v>
      </c>
      <c r="C11" s="134">
        <v>1.132</v>
      </c>
      <c r="D11" s="14">
        <f>C11*37900*0.3</f>
        <v>12870.84</v>
      </c>
      <c r="E11" s="14">
        <f>C11*37900*0.7</f>
        <v>30031.96</v>
      </c>
      <c r="F11" s="14">
        <f>C11*1730*0.6</f>
        <v>1175.016</v>
      </c>
      <c r="G11" s="12">
        <v>2.928</v>
      </c>
      <c r="H11" s="12">
        <f>G11*37900*0.3</f>
        <v>33291.36</v>
      </c>
      <c r="I11" s="12">
        <f>G11*37900*0.7</f>
        <v>77679.84</v>
      </c>
      <c r="J11" s="140"/>
      <c r="K11" s="14"/>
      <c r="L11" s="14"/>
      <c r="M11" s="141"/>
      <c r="N11" s="14"/>
      <c r="O11" s="14"/>
      <c r="P11" s="12">
        <f t="shared" si="0"/>
        <v>4.06</v>
      </c>
      <c r="Q11" s="14">
        <f t="shared" si="1"/>
        <v>155049.016</v>
      </c>
    </row>
    <row r="12" ht="30" customHeight="1" spans="1:17">
      <c r="A12" s="10">
        <v>8</v>
      </c>
      <c r="B12" s="135" t="s">
        <v>192</v>
      </c>
      <c r="C12" s="131"/>
      <c r="D12" s="14"/>
      <c r="E12" s="14"/>
      <c r="F12" s="14"/>
      <c r="G12" s="12"/>
      <c r="H12" s="12"/>
      <c r="I12" s="12"/>
      <c r="J12" s="140"/>
      <c r="K12" s="14"/>
      <c r="L12" s="14"/>
      <c r="M12" s="126">
        <v>0.248</v>
      </c>
      <c r="N12" s="14">
        <f>M12*18950*0.3</f>
        <v>1409.88</v>
      </c>
      <c r="O12" s="14">
        <f>M12*18950*0.7</f>
        <v>3289.72</v>
      </c>
      <c r="P12" s="12">
        <f t="shared" si="0"/>
        <v>0.248</v>
      </c>
      <c r="Q12" s="14">
        <f t="shared" si="1"/>
        <v>4699.6</v>
      </c>
    </row>
    <row r="13" s="129" customFormat="1" ht="30" customHeight="1" spans="1:17">
      <c r="A13" s="136" t="s">
        <v>193</v>
      </c>
      <c r="B13" s="137"/>
      <c r="C13" s="18">
        <f t="shared" ref="C13:Q13" si="2">SUM(C5:C12)</f>
        <v>1.591</v>
      </c>
      <c r="D13" s="19">
        <f t="shared" si="2"/>
        <v>18089.67</v>
      </c>
      <c r="E13" s="19">
        <f t="shared" si="2"/>
        <v>42209.23</v>
      </c>
      <c r="F13" s="19">
        <f t="shared" si="2"/>
        <v>1651.458</v>
      </c>
      <c r="G13" s="18">
        <f t="shared" si="2"/>
        <v>3.551</v>
      </c>
      <c r="H13" s="18">
        <f t="shared" si="2"/>
        <v>40374.87</v>
      </c>
      <c r="I13" s="18">
        <f t="shared" si="2"/>
        <v>94208.03</v>
      </c>
      <c r="J13" s="18">
        <f t="shared" si="2"/>
        <v>0.951</v>
      </c>
      <c r="K13" s="19">
        <f t="shared" si="2"/>
        <v>10812.87</v>
      </c>
      <c r="L13" s="19">
        <f t="shared" si="2"/>
        <v>25230.03</v>
      </c>
      <c r="M13" s="18">
        <f t="shared" si="2"/>
        <v>0.328</v>
      </c>
      <c r="N13" s="19">
        <f t="shared" si="2"/>
        <v>1864.68</v>
      </c>
      <c r="O13" s="19">
        <f t="shared" si="2"/>
        <v>4350.92</v>
      </c>
      <c r="P13" s="18">
        <f t="shared" si="2"/>
        <v>6.421</v>
      </c>
      <c r="Q13" s="19">
        <f t="shared" si="2"/>
        <v>238791.758</v>
      </c>
    </row>
    <row r="14" spans="14:15">
      <c r="N14" s="39"/>
      <c r="O14" s="39"/>
    </row>
  </sheetData>
  <mergeCells count="11">
    <mergeCell ref="A1:Q1"/>
    <mergeCell ref="C2:L2"/>
    <mergeCell ref="C3:F3"/>
    <mergeCell ref="G3:I3"/>
    <mergeCell ref="J3:L3"/>
    <mergeCell ref="A13:B13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:T1"/>
    </sheetView>
  </sheetViews>
  <sheetFormatPr defaultColWidth="9" defaultRowHeight="13.5"/>
  <cols>
    <col min="3" max="3" width="9.25"/>
    <col min="4" max="5" width="14.125"/>
    <col min="6" max="6" width="12.875"/>
    <col min="7" max="7" width="9.25"/>
    <col min="8" max="9" width="14.125"/>
    <col min="11" max="12" width="12.875"/>
    <col min="14" max="15" width="12.875"/>
    <col min="18" max="18" width="12.625"/>
    <col min="19" max="19" width="9.25"/>
    <col min="20" max="20" width="15.375"/>
  </cols>
  <sheetData>
    <row r="1" ht="31.5" spans="1:20">
      <c r="A1" s="50" t="s">
        <v>194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25.5" spans="1:20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66" t="s">
        <v>77</v>
      </c>
      <c r="Q2" s="67"/>
      <c r="R2" s="68"/>
      <c r="S2" s="72" t="s">
        <v>5</v>
      </c>
      <c r="T2" s="72" t="s">
        <v>6</v>
      </c>
    </row>
    <row r="3" ht="18.75" spans="1:20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69"/>
      <c r="Q3" s="70"/>
      <c r="R3" s="71"/>
      <c r="S3" s="73"/>
      <c r="T3" s="73"/>
    </row>
    <row r="4" ht="18.75" spans="1:20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54" t="s">
        <v>10</v>
      </c>
      <c r="Q4" s="54" t="s">
        <v>11</v>
      </c>
      <c r="R4" s="54" t="s">
        <v>12</v>
      </c>
      <c r="S4" s="74"/>
      <c r="T4" s="74"/>
    </row>
    <row r="5" ht="30" customHeight="1" spans="1:21">
      <c r="A5" s="10">
        <v>1</v>
      </c>
      <c r="B5" s="110" t="s">
        <v>195</v>
      </c>
      <c r="C5" s="123">
        <v>6.103</v>
      </c>
      <c r="D5" s="14">
        <f t="shared" ref="D5:D7" si="0">C5*37900*0.3</f>
        <v>69391.11</v>
      </c>
      <c r="E5" s="14">
        <f t="shared" ref="E5:E7" si="1">C5*37900*0.7</f>
        <v>161912.59</v>
      </c>
      <c r="F5" s="14">
        <f t="shared" ref="F5:F7" si="2">C5*1730*0.6</f>
        <v>6334.914</v>
      </c>
      <c r="G5" s="124">
        <v>3.021</v>
      </c>
      <c r="H5" s="14">
        <f t="shared" ref="H5:H9" si="3">G5*37900*0.3</f>
        <v>34348.77</v>
      </c>
      <c r="I5" s="14">
        <f t="shared" ref="I5:I9" si="4">G5*37900*0.7</f>
        <v>80147.13</v>
      </c>
      <c r="J5" s="124">
        <v>0.284</v>
      </c>
      <c r="K5" s="14">
        <f>J5*37900*0.3</f>
        <v>3229.08</v>
      </c>
      <c r="L5" s="14">
        <f>J5*37900*0.7</f>
        <v>7534.52</v>
      </c>
      <c r="M5" s="125"/>
      <c r="N5" s="14"/>
      <c r="O5" s="14"/>
      <c r="P5" s="12"/>
      <c r="Q5" s="12"/>
      <c r="R5" s="12"/>
      <c r="S5" s="12">
        <f t="shared" ref="S5:S21" si="5">P5+M5+J5+G5+C5</f>
        <v>9.408</v>
      </c>
      <c r="T5" s="14">
        <f t="shared" ref="T5:T21" si="6">R5+Q5+O5+N5+L5+K5+I5+F5+E5+D5</f>
        <v>328549.344</v>
      </c>
      <c r="U5" s="127" t="s">
        <v>82</v>
      </c>
    </row>
    <row r="6" ht="30" customHeight="1" spans="1:21">
      <c r="A6" s="10">
        <v>2</v>
      </c>
      <c r="B6" s="110" t="s">
        <v>196</v>
      </c>
      <c r="C6" s="123">
        <v>3.102</v>
      </c>
      <c r="D6" s="14">
        <f t="shared" si="0"/>
        <v>35269.74</v>
      </c>
      <c r="E6" s="14">
        <f t="shared" si="1"/>
        <v>82296.06</v>
      </c>
      <c r="F6" s="14">
        <f t="shared" si="2"/>
        <v>3219.876</v>
      </c>
      <c r="G6" s="124">
        <v>1.591</v>
      </c>
      <c r="H6" s="14">
        <f t="shared" si="3"/>
        <v>18089.67</v>
      </c>
      <c r="I6" s="14">
        <f t="shared" si="4"/>
        <v>42209.23</v>
      </c>
      <c r="J6" s="124"/>
      <c r="K6" s="14"/>
      <c r="L6" s="14"/>
      <c r="M6" s="125"/>
      <c r="N6" s="14"/>
      <c r="O6" s="14"/>
      <c r="P6" s="12"/>
      <c r="Q6" s="12"/>
      <c r="R6" s="12"/>
      <c r="S6" s="12">
        <f t="shared" si="5"/>
        <v>4.693</v>
      </c>
      <c r="T6" s="14">
        <f t="shared" si="6"/>
        <v>162994.906</v>
      </c>
      <c r="U6" s="127" t="s">
        <v>82</v>
      </c>
    </row>
    <row r="7" ht="30" customHeight="1" spans="1:21">
      <c r="A7" s="10">
        <v>3</v>
      </c>
      <c r="B7" s="110" t="s">
        <v>197</v>
      </c>
      <c r="C7" s="123">
        <v>0.968</v>
      </c>
      <c r="D7" s="14">
        <f t="shared" si="0"/>
        <v>11006.16</v>
      </c>
      <c r="E7" s="14">
        <f t="shared" si="1"/>
        <v>25681.04</v>
      </c>
      <c r="F7" s="14">
        <f t="shared" si="2"/>
        <v>1004.784</v>
      </c>
      <c r="G7" s="124">
        <v>1.931</v>
      </c>
      <c r="H7" s="14">
        <f t="shared" si="3"/>
        <v>21955.47</v>
      </c>
      <c r="I7" s="14">
        <f t="shared" si="4"/>
        <v>51229.43</v>
      </c>
      <c r="J7" s="124"/>
      <c r="K7" s="14"/>
      <c r="L7" s="14"/>
      <c r="M7" s="125"/>
      <c r="N7" s="14"/>
      <c r="O7" s="14"/>
      <c r="P7" s="12"/>
      <c r="Q7" s="12"/>
      <c r="R7" s="12"/>
      <c r="S7" s="12">
        <f t="shared" si="5"/>
        <v>2.899</v>
      </c>
      <c r="T7" s="14">
        <f t="shared" si="6"/>
        <v>88921.414</v>
      </c>
      <c r="U7" s="127" t="s">
        <v>82</v>
      </c>
    </row>
    <row r="8" ht="30" customHeight="1" spans="1:21">
      <c r="A8" s="10">
        <v>4</v>
      </c>
      <c r="B8" s="110" t="s">
        <v>198</v>
      </c>
      <c r="C8" s="123"/>
      <c r="D8" s="14"/>
      <c r="E8" s="14"/>
      <c r="F8" s="14"/>
      <c r="G8" s="124">
        <v>0.153</v>
      </c>
      <c r="H8" s="14">
        <f t="shared" si="3"/>
        <v>1739.61</v>
      </c>
      <c r="I8" s="14">
        <f t="shared" si="4"/>
        <v>4059.09</v>
      </c>
      <c r="J8" s="124"/>
      <c r="K8" s="14"/>
      <c r="L8" s="14"/>
      <c r="M8" s="123">
        <v>1.292</v>
      </c>
      <c r="N8" s="14">
        <f t="shared" ref="N8:N12" si="7">M8*18950*0.3</f>
        <v>7345.02</v>
      </c>
      <c r="O8" s="14">
        <f t="shared" ref="O8:O12" si="8">M8*18950*0.7</f>
        <v>17138.38</v>
      </c>
      <c r="P8" s="12"/>
      <c r="Q8" s="12"/>
      <c r="R8" s="12"/>
      <c r="S8" s="12">
        <f t="shared" si="5"/>
        <v>1.445</v>
      </c>
      <c r="T8" s="14">
        <f t="shared" si="6"/>
        <v>28542.49</v>
      </c>
      <c r="U8" s="127" t="s">
        <v>82</v>
      </c>
    </row>
    <row r="9" ht="30" customHeight="1" spans="1:21">
      <c r="A9" s="10">
        <v>5</v>
      </c>
      <c r="B9" s="110" t="s">
        <v>199</v>
      </c>
      <c r="C9" s="123"/>
      <c r="D9" s="14"/>
      <c r="E9" s="14"/>
      <c r="F9" s="14"/>
      <c r="G9" s="124">
        <v>3.094</v>
      </c>
      <c r="H9" s="14">
        <f t="shared" si="3"/>
        <v>35178.78</v>
      </c>
      <c r="I9" s="14">
        <f t="shared" si="4"/>
        <v>82083.82</v>
      </c>
      <c r="J9" s="124"/>
      <c r="K9" s="14"/>
      <c r="L9" s="14"/>
      <c r="M9" s="125"/>
      <c r="N9" s="14"/>
      <c r="O9" s="14"/>
      <c r="P9" s="12"/>
      <c r="Q9" s="12"/>
      <c r="R9" s="12"/>
      <c r="S9" s="12">
        <f t="shared" si="5"/>
        <v>3.094</v>
      </c>
      <c r="T9" s="14">
        <f t="shared" si="6"/>
        <v>82083.82</v>
      </c>
      <c r="U9" s="127"/>
    </row>
    <row r="10" ht="30" customHeight="1" spans="1:21">
      <c r="A10" s="10">
        <v>6</v>
      </c>
      <c r="B10" s="110" t="s">
        <v>81</v>
      </c>
      <c r="C10" s="123"/>
      <c r="D10" s="14"/>
      <c r="E10" s="14"/>
      <c r="F10" s="14"/>
      <c r="G10" s="124"/>
      <c r="H10" s="14"/>
      <c r="I10" s="14"/>
      <c r="J10" s="124"/>
      <c r="K10" s="14"/>
      <c r="L10" s="14"/>
      <c r="M10" s="126"/>
      <c r="N10" s="14"/>
      <c r="O10" s="14"/>
      <c r="P10" s="12"/>
      <c r="Q10" s="12"/>
      <c r="R10" s="12"/>
      <c r="S10" s="12">
        <f t="shared" si="5"/>
        <v>0</v>
      </c>
      <c r="T10" s="14">
        <f t="shared" si="6"/>
        <v>0</v>
      </c>
      <c r="U10" s="127"/>
    </row>
    <row r="11" ht="30" customHeight="1" spans="1:21">
      <c r="A11" s="10">
        <v>7</v>
      </c>
      <c r="B11" s="110" t="s">
        <v>200</v>
      </c>
      <c r="C11" s="123">
        <v>2.592</v>
      </c>
      <c r="D11" s="14">
        <f t="shared" ref="D11:D15" si="9">C11*37900*0.3</f>
        <v>29471.04</v>
      </c>
      <c r="E11" s="14">
        <f t="shared" ref="E11:E15" si="10">C11*37900*0.7</f>
        <v>68765.76</v>
      </c>
      <c r="F11" s="14">
        <f t="shared" ref="F11:F15" si="11">C11*1730*0.6</f>
        <v>2690.496</v>
      </c>
      <c r="G11" s="124">
        <v>5.261</v>
      </c>
      <c r="H11" s="14">
        <f t="shared" ref="H11:H18" si="12">G11*37900*0.3</f>
        <v>59817.57</v>
      </c>
      <c r="I11" s="14">
        <f t="shared" ref="I11:I18" si="13">G11*37900*0.7</f>
        <v>139574.33</v>
      </c>
      <c r="J11" s="124"/>
      <c r="K11" s="14"/>
      <c r="L11" s="14"/>
      <c r="M11" s="126">
        <v>0.527</v>
      </c>
      <c r="N11" s="14">
        <f t="shared" si="7"/>
        <v>2995.995</v>
      </c>
      <c r="O11" s="14">
        <f t="shared" si="8"/>
        <v>6990.655</v>
      </c>
      <c r="P11" s="12"/>
      <c r="Q11" s="12"/>
      <c r="R11" s="12"/>
      <c r="S11" s="12">
        <f t="shared" si="5"/>
        <v>8.38</v>
      </c>
      <c r="T11" s="14">
        <f t="shared" si="6"/>
        <v>250488.276</v>
      </c>
      <c r="U11" s="127"/>
    </row>
    <row r="12" ht="30" customHeight="1" spans="1:21">
      <c r="A12" s="10">
        <v>8</v>
      </c>
      <c r="B12" s="110" t="s">
        <v>188</v>
      </c>
      <c r="C12" s="123">
        <v>1.897</v>
      </c>
      <c r="D12" s="14">
        <f t="shared" si="9"/>
        <v>21568.89</v>
      </c>
      <c r="E12" s="14">
        <f t="shared" si="10"/>
        <v>50327.41</v>
      </c>
      <c r="F12" s="14">
        <f t="shared" si="11"/>
        <v>1969.086</v>
      </c>
      <c r="G12" s="124">
        <v>2.188</v>
      </c>
      <c r="H12" s="14">
        <f t="shared" si="12"/>
        <v>24877.56</v>
      </c>
      <c r="I12" s="14">
        <f t="shared" si="13"/>
        <v>58047.64</v>
      </c>
      <c r="J12" s="124">
        <v>0.25</v>
      </c>
      <c r="K12" s="14">
        <f t="shared" ref="K12:K15" si="14">J12*37900*0.3</f>
        <v>2842.5</v>
      </c>
      <c r="L12" s="14">
        <f t="shared" ref="L12:L15" si="15">J12*37900*0.7</f>
        <v>6632.5</v>
      </c>
      <c r="M12" s="126">
        <v>0.891</v>
      </c>
      <c r="N12" s="14">
        <f t="shared" si="7"/>
        <v>5065.335</v>
      </c>
      <c r="O12" s="14">
        <f t="shared" si="8"/>
        <v>11819.115</v>
      </c>
      <c r="P12" s="12"/>
      <c r="Q12" s="12"/>
      <c r="R12" s="12"/>
      <c r="S12" s="12">
        <f t="shared" si="5"/>
        <v>5.226</v>
      </c>
      <c r="T12" s="14">
        <f t="shared" si="6"/>
        <v>158272.476</v>
      </c>
      <c r="U12" s="127" t="s">
        <v>82</v>
      </c>
    </row>
    <row r="13" ht="30" customHeight="1" spans="1:21">
      <c r="A13" s="10">
        <v>9</v>
      </c>
      <c r="B13" s="110" t="s">
        <v>14</v>
      </c>
      <c r="C13" s="123"/>
      <c r="D13" s="14"/>
      <c r="E13" s="14"/>
      <c r="F13" s="14"/>
      <c r="G13" s="124"/>
      <c r="H13" s="14"/>
      <c r="I13" s="14"/>
      <c r="J13" s="124">
        <v>1.82</v>
      </c>
      <c r="K13" s="14">
        <f t="shared" si="14"/>
        <v>20693.4</v>
      </c>
      <c r="L13" s="14">
        <f t="shared" si="15"/>
        <v>48284.6</v>
      </c>
      <c r="M13" s="126"/>
      <c r="N13" s="14"/>
      <c r="O13" s="14"/>
      <c r="P13" s="12"/>
      <c r="Q13" s="12"/>
      <c r="R13" s="12"/>
      <c r="S13" s="12">
        <f t="shared" si="5"/>
        <v>1.82</v>
      </c>
      <c r="T13" s="14">
        <f t="shared" si="6"/>
        <v>68978</v>
      </c>
      <c r="U13" s="127" t="s">
        <v>82</v>
      </c>
    </row>
    <row r="14" ht="30" customHeight="1" spans="1:21">
      <c r="A14" s="10">
        <v>10</v>
      </c>
      <c r="B14" s="110" t="s">
        <v>201</v>
      </c>
      <c r="C14" s="123"/>
      <c r="D14" s="14"/>
      <c r="E14" s="14"/>
      <c r="F14" s="14"/>
      <c r="G14" s="124">
        <v>0.075</v>
      </c>
      <c r="H14" s="14">
        <f t="shared" si="12"/>
        <v>852.75</v>
      </c>
      <c r="I14" s="14">
        <f t="shared" si="13"/>
        <v>1989.75</v>
      </c>
      <c r="J14" s="124"/>
      <c r="K14" s="14"/>
      <c r="L14" s="14"/>
      <c r="M14" s="126">
        <v>0.217</v>
      </c>
      <c r="N14" s="14">
        <f t="shared" ref="N14:N18" si="16">M14*18950*0.3</f>
        <v>1233.645</v>
      </c>
      <c r="O14" s="14">
        <f t="shared" ref="O14:O18" si="17">M14*18950*0.7</f>
        <v>2878.505</v>
      </c>
      <c r="P14" s="12"/>
      <c r="Q14" s="12"/>
      <c r="R14" s="12"/>
      <c r="S14" s="12">
        <f t="shared" si="5"/>
        <v>0.292</v>
      </c>
      <c r="T14" s="14">
        <f t="shared" si="6"/>
        <v>6101.9</v>
      </c>
      <c r="U14" s="127" t="s">
        <v>82</v>
      </c>
    </row>
    <row r="15" ht="30" customHeight="1" spans="1:21">
      <c r="A15" s="10">
        <v>11</v>
      </c>
      <c r="B15" s="110" t="s">
        <v>202</v>
      </c>
      <c r="C15" s="123">
        <v>1.78</v>
      </c>
      <c r="D15" s="14">
        <f t="shared" si="9"/>
        <v>20238.6</v>
      </c>
      <c r="E15" s="14">
        <f t="shared" si="10"/>
        <v>47223.4</v>
      </c>
      <c r="F15" s="14">
        <f t="shared" si="11"/>
        <v>1847.64</v>
      </c>
      <c r="G15" s="124">
        <v>6.375</v>
      </c>
      <c r="H15" s="14">
        <f t="shared" si="12"/>
        <v>72483.75</v>
      </c>
      <c r="I15" s="14">
        <f t="shared" si="13"/>
        <v>169128.75</v>
      </c>
      <c r="J15" s="124">
        <v>0.233</v>
      </c>
      <c r="K15" s="14">
        <f t="shared" si="14"/>
        <v>2649.21</v>
      </c>
      <c r="L15" s="14">
        <f t="shared" si="15"/>
        <v>6181.49</v>
      </c>
      <c r="M15" s="126">
        <v>0.191</v>
      </c>
      <c r="N15" s="14">
        <f t="shared" si="16"/>
        <v>1085.835</v>
      </c>
      <c r="O15" s="14">
        <f t="shared" si="17"/>
        <v>2533.615</v>
      </c>
      <c r="P15" s="12"/>
      <c r="Q15" s="12"/>
      <c r="R15" s="12"/>
      <c r="S15" s="12">
        <f t="shared" si="5"/>
        <v>8.579</v>
      </c>
      <c r="T15" s="14">
        <f t="shared" si="6"/>
        <v>250888.54</v>
      </c>
      <c r="U15" s="127" t="s">
        <v>82</v>
      </c>
    </row>
    <row r="16" ht="30" customHeight="1" spans="1:21">
      <c r="A16" s="10">
        <v>12</v>
      </c>
      <c r="B16" s="110" t="s">
        <v>203</v>
      </c>
      <c r="C16" s="123"/>
      <c r="D16" s="14"/>
      <c r="E16" s="14"/>
      <c r="F16" s="14"/>
      <c r="G16" s="124">
        <v>2.257</v>
      </c>
      <c r="H16" s="14">
        <f t="shared" si="12"/>
        <v>25662.09</v>
      </c>
      <c r="I16" s="14">
        <f t="shared" si="13"/>
        <v>59878.21</v>
      </c>
      <c r="J16" s="124"/>
      <c r="K16" s="14"/>
      <c r="L16" s="14"/>
      <c r="M16" s="126">
        <v>0.759</v>
      </c>
      <c r="N16" s="14">
        <f t="shared" si="16"/>
        <v>4314.915</v>
      </c>
      <c r="O16" s="14">
        <f t="shared" si="17"/>
        <v>10068.135</v>
      </c>
      <c r="P16" s="12"/>
      <c r="Q16" s="12"/>
      <c r="R16" s="12"/>
      <c r="S16" s="12">
        <f t="shared" si="5"/>
        <v>3.016</v>
      </c>
      <c r="T16" s="14">
        <f t="shared" si="6"/>
        <v>74261.26</v>
      </c>
      <c r="U16" s="127" t="s">
        <v>82</v>
      </c>
    </row>
    <row r="17" ht="30" customHeight="1" spans="1:21">
      <c r="A17" s="10">
        <v>13</v>
      </c>
      <c r="B17" s="110" t="s">
        <v>204</v>
      </c>
      <c r="C17" s="123">
        <v>1.002</v>
      </c>
      <c r="D17" s="14">
        <f t="shared" ref="D17:D21" si="18">C17*37900*0.3</f>
        <v>11392.74</v>
      </c>
      <c r="E17" s="14">
        <f t="shared" ref="E17:E21" si="19">C17*37900*0.7</f>
        <v>26583.06</v>
      </c>
      <c r="F17" s="14">
        <f t="shared" ref="F17:F21" si="20">C17*1730*0.6</f>
        <v>1040.076</v>
      </c>
      <c r="G17" s="124">
        <v>2.936</v>
      </c>
      <c r="H17" s="14">
        <f t="shared" si="12"/>
        <v>33382.32</v>
      </c>
      <c r="I17" s="14">
        <f t="shared" si="13"/>
        <v>77892.08</v>
      </c>
      <c r="J17" s="124">
        <v>0.213</v>
      </c>
      <c r="K17" s="14">
        <f t="shared" ref="K17:K19" si="21">J17*37900*0.3</f>
        <v>2421.81</v>
      </c>
      <c r="L17" s="14">
        <f t="shared" ref="L17:L19" si="22">J17*37900*0.7</f>
        <v>5650.89</v>
      </c>
      <c r="M17" s="126">
        <v>0.144</v>
      </c>
      <c r="N17" s="14">
        <f t="shared" si="16"/>
        <v>818.64</v>
      </c>
      <c r="O17" s="14">
        <f t="shared" si="17"/>
        <v>1910.16</v>
      </c>
      <c r="P17" s="12"/>
      <c r="Q17" s="12"/>
      <c r="R17" s="12"/>
      <c r="S17" s="12">
        <f t="shared" si="5"/>
        <v>4.295</v>
      </c>
      <c r="T17" s="14">
        <f t="shared" si="6"/>
        <v>127709.456</v>
      </c>
      <c r="U17" s="127" t="s">
        <v>82</v>
      </c>
    </row>
    <row r="18" ht="30" customHeight="1" spans="1:21">
      <c r="A18" s="10">
        <v>14</v>
      </c>
      <c r="B18" s="110" t="s">
        <v>205</v>
      </c>
      <c r="C18" s="123">
        <v>0.655</v>
      </c>
      <c r="D18" s="14">
        <f t="shared" si="18"/>
        <v>7447.35</v>
      </c>
      <c r="E18" s="14">
        <f t="shared" si="19"/>
        <v>17377.15</v>
      </c>
      <c r="F18" s="14">
        <f t="shared" si="20"/>
        <v>679.89</v>
      </c>
      <c r="G18" s="124">
        <v>0.876</v>
      </c>
      <c r="H18" s="14">
        <f t="shared" si="12"/>
        <v>9960.12</v>
      </c>
      <c r="I18" s="14">
        <f t="shared" si="13"/>
        <v>23240.28</v>
      </c>
      <c r="J18" s="124">
        <v>0.199</v>
      </c>
      <c r="K18" s="14">
        <f t="shared" si="21"/>
        <v>2262.63</v>
      </c>
      <c r="L18" s="14">
        <f t="shared" si="22"/>
        <v>5279.47</v>
      </c>
      <c r="M18" s="126">
        <v>0.054</v>
      </c>
      <c r="N18" s="14">
        <f t="shared" si="16"/>
        <v>306.99</v>
      </c>
      <c r="O18" s="14">
        <f t="shared" si="17"/>
        <v>716.31</v>
      </c>
      <c r="P18" s="12"/>
      <c r="Q18" s="12"/>
      <c r="R18" s="12"/>
      <c r="S18" s="12">
        <f t="shared" si="5"/>
        <v>1.784</v>
      </c>
      <c r="T18" s="14">
        <f t="shared" si="6"/>
        <v>57310.07</v>
      </c>
      <c r="U18" s="127"/>
    </row>
    <row r="19" ht="30" customHeight="1" spans="1:21">
      <c r="A19" s="10">
        <v>15</v>
      </c>
      <c r="B19" s="110" t="s">
        <v>206</v>
      </c>
      <c r="C19" s="123">
        <v>0.294</v>
      </c>
      <c r="D19" s="14">
        <f t="shared" si="18"/>
        <v>3342.78</v>
      </c>
      <c r="E19" s="14">
        <f t="shared" si="19"/>
        <v>7799.82</v>
      </c>
      <c r="F19" s="14">
        <f t="shared" si="20"/>
        <v>305.172</v>
      </c>
      <c r="G19" s="124"/>
      <c r="H19" s="14"/>
      <c r="I19" s="14"/>
      <c r="J19" s="124">
        <v>0.153</v>
      </c>
      <c r="K19" s="14">
        <f t="shared" si="21"/>
        <v>1739.61</v>
      </c>
      <c r="L19" s="14">
        <f t="shared" si="22"/>
        <v>4059.09</v>
      </c>
      <c r="M19" s="126"/>
      <c r="N19" s="14"/>
      <c r="O19" s="14"/>
      <c r="P19" s="12"/>
      <c r="Q19" s="12"/>
      <c r="R19" s="12"/>
      <c r="S19" s="12">
        <f t="shared" si="5"/>
        <v>0.447</v>
      </c>
      <c r="T19" s="14">
        <f t="shared" si="6"/>
        <v>17246.472</v>
      </c>
      <c r="U19" s="127" t="s">
        <v>82</v>
      </c>
    </row>
    <row r="20" ht="30" customHeight="1" spans="1:21">
      <c r="A20" s="10">
        <v>16</v>
      </c>
      <c r="B20" s="110" t="s">
        <v>207</v>
      </c>
      <c r="C20" s="123">
        <v>0.111</v>
      </c>
      <c r="D20" s="14">
        <f t="shared" si="18"/>
        <v>1262.07</v>
      </c>
      <c r="E20" s="14">
        <f t="shared" si="19"/>
        <v>2944.83</v>
      </c>
      <c r="F20" s="14">
        <f t="shared" si="20"/>
        <v>115.218</v>
      </c>
      <c r="G20" s="124">
        <v>1.088</v>
      </c>
      <c r="H20" s="14">
        <f>G20*37900*0.3</f>
        <v>12370.56</v>
      </c>
      <c r="I20" s="14">
        <f>G20*37900*0.7</f>
        <v>28864.64</v>
      </c>
      <c r="J20" s="124"/>
      <c r="K20" s="14"/>
      <c r="L20" s="14"/>
      <c r="M20" s="125">
        <v>0.003</v>
      </c>
      <c r="N20" s="14">
        <f>M20*18950*0.3</f>
        <v>17.055</v>
      </c>
      <c r="O20" s="14">
        <f>M20*18950*0.7</f>
        <v>39.795</v>
      </c>
      <c r="P20" s="12"/>
      <c r="Q20" s="12"/>
      <c r="R20" s="12"/>
      <c r="S20" s="12">
        <f t="shared" si="5"/>
        <v>1.202</v>
      </c>
      <c r="T20" s="14">
        <f t="shared" si="6"/>
        <v>33243.608</v>
      </c>
      <c r="U20" s="127"/>
    </row>
    <row r="21" ht="30" customHeight="1" spans="1:21">
      <c r="A21" s="10">
        <v>17</v>
      </c>
      <c r="B21" s="110" t="s">
        <v>208</v>
      </c>
      <c r="C21" s="123">
        <v>0.09</v>
      </c>
      <c r="D21" s="14">
        <f t="shared" si="18"/>
        <v>1023.3</v>
      </c>
      <c r="E21" s="14">
        <f t="shared" si="19"/>
        <v>2387.7</v>
      </c>
      <c r="F21" s="14">
        <f t="shared" si="20"/>
        <v>93.42</v>
      </c>
      <c r="G21" s="124"/>
      <c r="H21" s="14"/>
      <c r="I21" s="14"/>
      <c r="J21" s="124"/>
      <c r="K21" s="14"/>
      <c r="L21" s="14"/>
      <c r="M21" s="125"/>
      <c r="N21" s="14"/>
      <c r="O21" s="14"/>
      <c r="P21" s="12"/>
      <c r="Q21" s="12"/>
      <c r="R21" s="12"/>
      <c r="S21" s="12">
        <f t="shared" si="5"/>
        <v>0.09</v>
      </c>
      <c r="T21" s="14">
        <f t="shared" si="6"/>
        <v>3504.42</v>
      </c>
      <c r="U21" s="127"/>
    </row>
    <row r="22" s="1" customFormat="1" ht="30" customHeight="1" spans="1:21">
      <c r="A22" s="37" t="s">
        <v>46</v>
      </c>
      <c r="B22" s="38"/>
      <c r="C22" s="18">
        <f t="shared" ref="C22:O22" si="23">SUM(C5:C21)</f>
        <v>18.594</v>
      </c>
      <c r="D22" s="19">
        <f t="shared" si="23"/>
        <v>211413.78</v>
      </c>
      <c r="E22" s="19">
        <f t="shared" si="23"/>
        <v>493298.82</v>
      </c>
      <c r="F22" s="19">
        <f t="shared" si="23"/>
        <v>19300.572</v>
      </c>
      <c r="G22" s="18">
        <f t="shared" si="23"/>
        <v>30.846</v>
      </c>
      <c r="H22" s="19">
        <f t="shared" si="23"/>
        <v>350719.02</v>
      </c>
      <c r="I22" s="19">
        <f t="shared" si="23"/>
        <v>818344.38</v>
      </c>
      <c r="J22" s="18">
        <f t="shared" si="23"/>
        <v>3.152</v>
      </c>
      <c r="K22" s="19">
        <f t="shared" si="23"/>
        <v>35838.24</v>
      </c>
      <c r="L22" s="19">
        <f t="shared" si="23"/>
        <v>83622.56</v>
      </c>
      <c r="M22" s="18">
        <f t="shared" si="23"/>
        <v>4.078</v>
      </c>
      <c r="N22" s="19">
        <f t="shared" si="23"/>
        <v>23183.43</v>
      </c>
      <c r="O22" s="19">
        <f t="shared" si="23"/>
        <v>54094.67</v>
      </c>
      <c r="P22" s="18"/>
      <c r="Q22" s="18"/>
      <c r="R22" s="18"/>
      <c r="S22" s="18">
        <f>SUM(S5:S21)</f>
        <v>56.67</v>
      </c>
      <c r="T22" s="19">
        <f>SUM(T5:T21)</f>
        <v>1739096.452</v>
      </c>
      <c r="U22" s="128"/>
    </row>
  </sheetData>
  <mergeCells count="12">
    <mergeCell ref="A1:T1"/>
    <mergeCell ref="C2:L2"/>
    <mergeCell ref="C3:F3"/>
    <mergeCell ref="G3:I3"/>
    <mergeCell ref="J3:L3"/>
    <mergeCell ref="A22:B22"/>
    <mergeCell ref="A2:A4"/>
    <mergeCell ref="B2:B4"/>
    <mergeCell ref="S2:S4"/>
    <mergeCell ref="T2:T4"/>
    <mergeCell ref="M2:O3"/>
    <mergeCell ref="P2:R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1" sqref="A1:Q1"/>
    </sheetView>
  </sheetViews>
  <sheetFormatPr defaultColWidth="9" defaultRowHeight="13.5"/>
  <cols>
    <col min="1" max="1" width="6.875" customWidth="1"/>
    <col min="3" max="3" width="9.25"/>
    <col min="4" max="5" width="14.125"/>
    <col min="6" max="6" width="12.875"/>
    <col min="7" max="7" width="9.25"/>
    <col min="8" max="9" width="14.125"/>
    <col min="11" max="12" width="12.875"/>
    <col min="14" max="15" width="11.625"/>
    <col min="16" max="16" width="9.25"/>
    <col min="17" max="17" width="15.375"/>
  </cols>
  <sheetData>
    <row r="1" ht="31.5" spans="1:17">
      <c r="A1" s="50" t="s">
        <v>209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ht="25.5" spans="1:17">
      <c r="A2" s="51" t="s">
        <v>1</v>
      </c>
      <c r="B2" s="51" t="s">
        <v>2</v>
      </c>
      <c r="C2" s="52" t="s">
        <v>3</v>
      </c>
      <c r="D2" s="53"/>
      <c r="E2" s="53"/>
      <c r="F2" s="53"/>
      <c r="G2" s="53"/>
      <c r="H2" s="53"/>
      <c r="I2" s="53"/>
      <c r="J2" s="53"/>
      <c r="K2" s="53"/>
      <c r="L2" s="65"/>
      <c r="M2" s="66" t="s">
        <v>4</v>
      </c>
      <c r="N2" s="67"/>
      <c r="O2" s="68"/>
      <c r="P2" s="72" t="s">
        <v>5</v>
      </c>
      <c r="Q2" s="72" t="s">
        <v>6</v>
      </c>
    </row>
    <row r="3" ht="18.75" spans="1:17">
      <c r="A3" s="51"/>
      <c r="B3" s="51"/>
      <c r="C3" s="54" t="s">
        <v>7</v>
      </c>
      <c r="D3" s="54"/>
      <c r="E3" s="54"/>
      <c r="F3" s="54"/>
      <c r="G3" s="54" t="s">
        <v>8</v>
      </c>
      <c r="H3" s="54"/>
      <c r="I3" s="54"/>
      <c r="J3" s="54" t="s">
        <v>9</v>
      </c>
      <c r="K3" s="54"/>
      <c r="L3" s="54"/>
      <c r="M3" s="69"/>
      <c r="N3" s="70"/>
      <c r="O3" s="71"/>
      <c r="P3" s="73"/>
      <c r="Q3" s="73"/>
    </row>
    <row r="4" ht="18.75" spans="1:17">
      <c r="A4" s="51"/>
      <c r="B4" s="51"/>
      <c r="C4" s="54" t="s">
        <v>10</v>
      </c>
      <c r="D4" s="54" t="s">
        <v>11</v>
      </c>
      <c r="E4" s="54" t="s">
        <v>12</v>
      </c>
      <c r="F4" s="54" t="s">
        <v>13</v>
      </c>
      <c r="G4" s="54" t="s">
        <v>10</v>
      </c>
      <c r="H4" s="54" t="s">
        <v>11</v>
      </c>
      <c r="I4" s="54" t="s">
        <v>12</v>
      </c>
      <c r="J4" s="54" t="s">
        <v>10</v>
      </c>
      <c r="K4" s="54" t="s">
        <v>11</v>
      </c>
      <c r="L4" s="122" t="s">
        <v>12</v>
      </c>
      <c r="M4" s="54" t="s">
        <v>10</v>
      </c>
      <c r="N4" s="54" t="s">
        <v>11</v>
      </c>
      <c r="O4" s="54" t="s">
        <v>12</v>
      </c>
      <c r="P4" s="74"/>
      <c r="Q4" s="74"/>
    </row>
    <row r="5" ht="30" customHeight="1" spans="1:17">
      <c r="A5" s="10">
        <v>1</v>
      </c>
      <c r="B5" s="119" t="s">
        <v>210</v>
      </c>
      <c r="C5" s="12">
        <v>9.85</v>
      </c>
      <c r="D5" s="12">
        <f t="shared" ref="D5:D7" si="0">C5*37900*0.3</f>
        <v>111994.5</v>
      </c>
      <c r="E5" s="12">
        <f t="shared" ref="E5:E7" si="1">C5*37900*0.7</f>
        <v>261320.5</v>
      </c>
      <c r="F5" s="14">
        <f t="shared" ref="F5:F7" si="2">C5*1730*0.6</f>
        <v>10224.3</v>
      </c>
      <c r="G5" s="12">
        <v>14.67</v>
      </c>
      <c r="H5" s="14">
        <f>G5*37900*0.3</f>
        <v>166797.9</v>
      </c>
      <c r="I5" s="14">
        <f>G5*37900*0.7</f>
        <v>389195.1</v>
      </c>
      <c r="J5" s="12">
        <v>0.153</v>
      </c>
      <c r="K5" s="14">
        <f>J5*37900*0.3</f>
        <v>1739.61</v>
      </c>
      <c r="L5" s="14">
        <f>J5*37900*0.7</f>
        <v>4059.09</v>
      </c>
      <c r="M5" s="12">
        <v>0.089</v>
      </c>
      <c r="N5" s="14">
        <f>M5*18950*0.3</f>
        <v>505.965</v>
      </c>
      <c r="O5" s="14">
        <f>M5*18950*0.7</f>
        <v>1180.585</v>
      </c>
      <c r="P5" s="12">
        <f t="shared" ref="P5:P8" si="3">C5+G5+J5+M5</f>
        <v>24.762</v>
      </c>
      <c r="Q5" s="14">
        <f t="shared" ref="Q5:Q8" si="4">O5+N5+L5+K5+I5+H5+F5+E5+D5</f>
        <v>947017.55</v>
      </c>
    </row>
    <row r="6" ht="30" customHeight="1" spans="1:17">
      <c r="A6" s="10">
        <v>2</v>
      </c>
      <c r="B6" s="119" t="s">
        <v>211</v>
      </c>
      <c r="C6" s="12">
        <v>3.171</v>
      </c>
      <c r="D6" s="14">
        <f t="shared" si="0"/>
        <v>36054.27</v>
      </c>
      <c r="E6" s="14">
        <f t="shared" si="1"/>
        <v>84126.63</v>
      </c>
      <c r="F6" s="14">
        <f t="shared" si="2"/>
        <v>3291.498</v>
      </c>
      <c r="G6" s="12">
        <v>1.587</v>
      </c>
      <c r="H6" s="14">
        <f>G6*37900*0.3</f>
        <v>18044.19</v>
      </c>
      <c r="I6" s="14">
        <f>G6*37900*0.7</f>
        <v>42103.11</v>
      </c>
      <c r="J6" s="12"/>
      <c r="K6" s="14"/>
      <c r="L6" s="14"/>
      <c r="M6" s="12">
        <v>0.189</v>
      </c>
      <c r="N6" s="14"/>
      <c r="O6" s="14"/>
      <c r="P6" s="12">
        <f t="shared" si="3"/>
        <v>4.947</v>
      </c>
      <c r="Q6" s="14">
        <f t="shared" si="4"/>
        <v>183619.698</v>
      </c>
    </row>
    <row r="7" ht="30" customHeight="1" spans="1:17">
      <c r="A7" s="10">
        <v>3</v>
      </c>
      <c r="B7" s="119" t="s">
        <v>212</v>
      </c>
      <c r="C7" s="12">
        <v>0.268</v>
      </c>
      <c r="D7" s="14">
        <f t="shared" si="0"/>
        <v>3047.16</v>
      </c>
      <c r="E7" s="14">
        <f t="shared" si="1"/>
        <v>7110.04</v>
      </c>
      <c r="F7" s="14">
        <f t="shared" si="2"/>
        <v>278.184</v>
      </c>
      <c r="G7" s="12"/>
      <c r="H7" s="14"/>
      <c r="I7" s="14"/>
      <c r="J7" s="12"/>
      <c r="K7" s="14"/>
      <c r="L7" s="14"/>
      <c r="M7" s="12"/>
      <c r="N7" s="14"/>
      <c r="O7" s="14"/>
      <c r="P7" s="12">
        <f t="shared" si="3"/>
        <v>0.268</v>
      </c>
      <c r="Q7" s="14">
        <f t="shared" si="4"/>
        <v>10435.384</v>
      </c>
    </row>
    <row r="8" ht="30" customHeight="1" spans="1:17">
      <c r="A8" s="10">
        <v>4</v>
      </c>
      <c r="B8" s="119" t="s">
        <v>14</v>
      </c>
      <c r="C8" s="12">
        <v>0</v>
      </c>
      <c r="D8" s="14"/>
      <c r="E8" s="14"/>
      <c r="F8" s="14"/>
      <c r="G8" s="12"/>
      <c r="H8" s="14"/>
      <c r="I8" s="14"/>
      <c r="J8" s="12">
        <v>0.944</v>
      </c>
      <c r="K8" s="14">
        <f>J8*37900*0.3</f>
        <v>10733.28</v>
      </c>
      <c r="L8" s="14">
        <f>J8*37900*0.7</f>
        <v>25044.32</v>
      </c>
      <c r="M8" s="12"/>
      <c r="N8" s="14"/>
      <c r="O8" s="14"/>
      <c r="P8" s="12">
        <f t="shared" si="3"/>
        <v>0.944</v>
      </c>
      <c r="Q8" s="14">
        <f t="shared" si="4"/>
        <v>35777.6</v>
      </c>
    </row>
    <row r="9" s="1" customFormat="1" ht="30" customHeight="1" spans="1:17">
      <c r="A9" s="16" t="s">
        <v>46</v>
      </c>
      <c r="B9" s="17"/>
      <c r="C9" s="18">
        <f t="shared" ref="C9:Q9" si="5">SUM(C5:C8)</f>
        <v>13.289</v>
      </c>
      <c r="D9" s="19">
        <f t="shared" si="5"/>
        <v>151095.93</v>
      </c>
      <c r="E9" s="19">
        <f t="shared" si="5"/>
        <v>352557.17</v>
      </c>
      <c r="F9" s="19">
        <f t="shared" si="5"/>
        <v>13793.982</v>
      </c>
      <c r="G9" s="18">
        <f t="shared" si="5"/>
        <v>16.257</v>
      </c>
      <c r="H9" s="19">
        <f t="shared" si="5"/>
        <v>184842.09</v>
      </c>
      <c r="I9" s="19">
        <f t="shared" si="5"/>
        <v>431298.21</v>
      </c>
      <c r="J9" s="18">
        <f t="shared" si="5"/>
        <v>1.097</v>
      </c>
      <c r="K9" s="19">
        <f t="shared" si="5"/>
        <v>12472.89</v>
      </c>
      <c r="L9" s="19">
        <f t="shared" si="5"/>
        <v>29103.41</v>
      </c>
      <c r="M9" s="18">
        <f t="shared" si="5"/>
        <v>0.278</v>
      </c>
      <c r="N9" s="19">
        <f t="shared" si="5"/>
        <v>505.965</v>
      </c>
      <c r="O9" s="19">
        <f t="shared" si="5"/>
        <v>1180.585</v>
      </c>
      <c r="P9" s="18">
        <f t="shared" si="5"/>
        <v>30.921</v>
      </c>
      <c r="Q9" s="19">
        <f t="shared" si="5"/>
        <v>1176850.232</v>
      </c>
    </row>
  </sheetData>
  <mergeCells count="11">
    <mergeCell ref="A1:Q1"/>
    <mergeCell ref="C2:L2"/>
    <mergeCell ref="C3:F3"/>
    <mergeCell ref="G3:I3"/>
    <mergeCell ref="J3:L3"/>
    <mergeCell ref="A9:B9"/>
    <mergeCell ref="A2:A4"/>
    <mergeCell ref="B2:B4"/>
    <mergeCell ref="P2:P4"/>
    <mergeCell ref="Q2:Q4"/>
    <mergeCell ref="M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松龙村三组</vt:lpstr>
      <vt:lpstr>松龙村四组</vt:lpstr>
      <vt:lpstr>新农村一组</vt:lpstr>
      <vt:lpstr>新农村二组</vt:lpstr>
      <vt:lpstr>新农村四组</vt:lpstr>
      <vt:lpstr>新农村五组</vt:lpstr>
      <vt:lpstr>新农村九组</vt:lpstr>
      <vt:lpstr>新农村十组</vt:lpstr>
      <vt:lpstr>燕午村一社</vt:lpstr>
      <vt:lpstr>燕午村二社</vt:lpstr>
      <vt:lpstr>龙潭村三组</vt:lpstr>
      <vt:lpstr>龙潭村四组</vt:lpstr>
      <vt:lpstr>龙潭村五组</vt:lpstr>
      <vt:lpstr>龙潭村六组</vt:lpstr>
      <vt:lpstr>木瓜村三组</vt:lpstr>
      <vt:lpstr>云峰村四组</vt:lpstr>
      <vt:lpstr>云峰村五组</vt:lpstr>
      <vt:lpstr>云峰村六组</vt:lpstr>
      <vt:lpstr>自生村三组</vt:lpstr>
      <vt:lpstr>自生村四组</vt:lpstr>
      <vt:lpstr>自生村五组</vt:lpstr>
      <vt:lpstr>自生村六组</vt:lpstr>
      <vt:lpstr>自生村九组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</cp:lastModifiedBy>
  <dcterms:created xsi:type="dcterms:W3CDTF">2022-04-15T07:09:00Z</dcterms:created>
  <dcterms:modified xsi:type="dcterms:W3CDTF">2023-07-12T09:39:37Z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ED7E8CE3EB80434EB97E154AA8E71714_13</vt:lpwstr>
  </property>
  <property fmtid="{D5CDD505-2E9C-101B-9397-08002B2CF9AE}" pid="3" name="KSOProductBuildVer">
    <vt:lpwstr>2052-11.1.0.12763</vt:lpwstr>
  </property>
</Properties>
</file>