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firstSheet="15" activeTab="22"/>
  </bookViews>
  <sheets>
    <sheet name="自生村9组" sheetId="24" r:id="rId1"/>
    <sheet name="自生村6组" sheetId="23" r:id="rId2"/>
    <sheet name="自生村5组" sheetId="22" r:id="rId3"/>
    <sheet name="自生村4组" sheetId="21" r:id="rId4"/>
    <sheet name="自生村3组" sheetId="20" r:id="rId5"/>
    <sheet name="云峰村4组" sheetId="19" r:id="rId6"/>
    <sheet name="云峰村6组" sheetId="18" r:id="rId7"/>
    <sheet name="云峰村5组" sheetId="17" r:id="rId8"/>
    <sheet name="木瓜村" sheetId="16" r:id="rId9"/>
    <sheet name="龙潭村6组" sheetId="15" r:id="rId10"/>
    <sheet name="龙潭村5组" sheetId="14" r:id="rId11"/>
    <sheet name="龙潭村4组" sheetId="13" r:id="rId12"/>
    <sheet name="龙潭村3组" sheetId="12" r:id="rId13"/>
    <sheet name="松龙村4社" sheetId="11" r:id="rId14"/>
    <sheet name="松龙村3社" sheetId="10" r:id="rId15"/>
    <sheet name="燕午村1社" sheetId="9" r:id="rId16"/>
    <sheet name="燕午村2社" sheetId="8" r:id="rId17"/>
    <sheet name="新农村1社" sheetId="7" r:id="rId18"/>
    <sheet name="新农村5社" sheetId="6" r:id="rId19"/>
    <sheet name="新农村4社" sheetId="5" r:id="rId20"/>
    <sheet name="新农村10社" sheetId="4" r:id="rId21"/>
    <sheet name="新农村9社" sheetId="3" r:id="rId22"/>
    <sheet name="新农村2社" sheetId="2" r:id="rId23"/>
    <sheet name="Sheet1" sheetId="1" r:id="rId24"/>
  </sheets>
  <calcPr calcId="144525"/>
</workbook>
</file>

<file path=xl/sharedStrings.xml><?xml version="1.0" encoding="utf-8"?>
<sst xmlns="http://schemas.openxmlformats.org/spreadsheetml/2006/main" count="1113" uniqueCount="494">
  <si>
    <t>G5京昆高速公路汉中至广元段(四川境)扩容工程项目（旺苍段）征收土地分户补偿表（自生村九组）</t>
  </si>
  <si>
    <t>单位：亩、元</t>
  </si>
  <si>
    <t>序号</t>
  </si>
  <si>
    <t>姓名</t>
  </si>
  <si>
    <t>农用地</t>
  </si>
  <si>
    <t>建设用地</t>
  </si>
  <si>
    <t>总面积</t>
  </si>
  <si>
    <t>总费用</t>
  </si>
  <si>
    <t>耕地</t>
  </si>
  <si>
    <t>林地</t>
  </si>
  <si>
    <t>其他农用地</t>
  </si>
  <si>
    <t>面积</t>
  </si>
  <si>
    <t>土补</t>
  </si>
  <si>
    <t>安补</t>
  </si>
  <si>
    <t>青苗</t>
  </si>
  <si>
    <t>蔡登海</t>
  </si>
  <si>
    <t>蔡克春</t>
  </si>
  <si>
    <t>蔡克军</t>
  </si>
  <si>
    <t>曹顺义</t>
  </si>
  <si>
    <t>合计</t>
  </si>
  <si>
    <t>G5京昆高速公路汉中至广元段(四川境)扩容工程项目（旺苍段）征收土地分户补偿表（自生村六组）</t>
  </si>
  <si>
    <t>陈德会</t>
  </si>
  <si>
    <t>陈建</t>
  </si>
  <si>
    <t>陈江</t>
  </si>
  <si>
    <t>陈通林</t>
  </si>
  <si>
    <t>六组集体</t>
  </si>
  <si>
    <t>黎光全</t>
  </si>
  <si>
    <t>母映亭</t>
  </si>
  <si>
    <t>唐德怀</t>
  </si>
  <si>
    <t>唐德会</t>
  </si>
  <si>
    <t>唐永成</t>
  </si>
  <si>
    <t>杨翠英</t>
  </si>
  <si>
    <t>陈永德</t>
  </si>
  <si>
    <t>G5京昆高速公路汉中至广元段(四川境)扩容工程项目（旺苍段）征收土地分户补偿表（自生村五组）</t>
  </si>
  <si>
    <t>五组集体</t>
  </si>
  <si>
    <t>曹顺荣</t>
  </si>
  <si>
    <t>龚远德</t>
  </si>
  <si>
    <t>辜满德</t>
  </si>
  <si>
    <t>侯华英</t>
  </si>
  <si>
    <t>侯满成</t>
  </si>
  <si>
    <t>侯双锋</t>
  </si>
  <si>
    <t>侯万成</t>
  </si>
  <si>
    <t>侯燕</t>
  </si>
  <si>
    <t>李德兵</t>
  </si>
  <si>
    <t>李德才</t>
  </si>
  <si>
    <t>李胜华</t>
  </si>
  <si>
    <t>李胜明</t>
  </si>
  <si>
    <t>李顺华</t>
  </si>
  <si>
    <t>沈贵珍</t>
  </si>
  <si>
    <t>孙国富</t>
  </si>
  <si>
    <t>孙国荣</t>
  </si>
  <si>
    <t>孙国赵</t>
  </si>
  <si>
    <t>孙永俊</t>
  </si>
  <si>
    <t>陶亮</t>
  </si>
  <si>
    <t>陶占国</t>
  </si>
  <si>
    <t>陶占军</t>
  </si>
  <si>
    <t>陶占礼</t>
  </si>
  <si>
    <t>向仕安</t>
  </si>
  <si>
    <t>向仕彦</t>
  </si>
  <si>
    <t>向宗洪</t>
  </si>
  <si>
    <t>肖富成</t>
  </si>
  <si>
    <t>肖贵成</t>
  </si>
  <si>
    <t>杨超</t>
  </si>
  <si>
    <t>杨超文</t>
  </si>
  <si>
    <t>杨超武</t>
  </si>
  <si>
    <t>杨刚</t>
  </si>
  <si>
    <t>杨立全</t>
  </si>
  <si>
    <t>杨立新</t>
  </si>
  <si>
    <t>杨平</t>
  </si>
  <si>
    <t>杨秀英</t>
  </si>
  <si>
    <t>张莉华</t>
  </si>
  <si>
    <t>赵培春</t>
  </si>
  <si>
    <t>赵培春（民主）</t>
  </si>
  <si>
    <t>赵培宪</t>
  </si>
  <si>
    <t>赵修斌</t>
  </si>
  <si>
    <t>赵修军</t>
  </si>
  <si>
    <t>赵修平</t>
  </si>
  <si>
    <t>G5京昆高速公路汉中至广元段(四川境)扩容工程项目（旺苍段）征收土地分户补偿表（自生村四组）</t>
  </si>
  <si>
    <t>四组集体</t>
  </si>
  <si>
    <t>曹家贵</t>
  </si>
  <si>
    <t>曹家银</t>
  </si>
  <si>
    <t>侯金国</t>
  </si>
  <si>
    <t>侯天金</t>
  </si>
  <si>
    <t>侯天玉</t>
  </si>
  <si>
    <t>侯天礼</t>
  </si>
  <si>
    <t>侯玉国</t>
  </si>
  <si>
    <t>候天堂</t>
  </si>
  <si>
    <t>候天学</t>
  </si>
  <si>
    <t>候正贵</t>
  </si>
  <si>
    <t>罗元</t>
  </si>
  <si>
    <t>候正贵、侯天礼</t>
  </si>
  <si>
    <t>候正贵、候天学、候天堂</t>
  </si>
  <si>
    <t>G5京昆高速公路汉中至广元段(四川境)扩容工程项目（旺苍段）征收土地分户补偿表（自生村三组）</t>
  </si>
  <si>
    <t>三组集体</t>
  </si>
  <si>
    <t>曹凤连</t>
  </si>
  <si>
    <t>郭衡</t>
  </si>
  <si>
    <t>郭金富</t>
  </si>
  <si>
    <t>郭金华</t>
  </si>
  <si>
    <t>何金华</t>
  </si>
  <si>
    <t>刘通福</t>
  </si>
  <si>
    <t>刘元弟</t>
  </si>
  <si>
    <t>刘元中</t>
  </si>
  <si>
    <t>罗顺余</t>
  </si>
  <si>
    <t>罗顺忠</t>
  </si>
  <si>
    <t>向东</t>
  </si>
  <si>
    <t>杨正群</t>
  </si>
  <si>
    <t>G5京昆高速公路汉中至广元段(四川境)扩容工程项目（旺苍段）征收土地分户补偿表（云峰村4组）</t>
  </si>
  <si>
    <t>未利用地</t>
  </si>
  <si>
    <t>陈一兴</t>
  </si>
  <si>
    <t>喻永成</t>
  </si>
  <si>
    <t>喻永德</t>
  </si>
  <si>
    <t>G5京昆高速公路汉中至广元段(四川境)扩容工程项目（旺苍段）征收土地分户补偿表（云峰村6组）</t>
  </si>
  <si>
    <t>刘三碧</t>
  </si>
  <si>
    <t>向得超</t>
  </si>
  <si>
    <t>向得浩</t>
  </si>
  <si>
    <t>向德兵</t>
  </si>
  <si>
    <t>向德超</t>
  </si>
  <si>
    <t>向德高</t>
  </si>
  <si>
    <t>向德红</t>
  </si>
  <si>
    <t>向德红、向德超、刘三碧、喻子礼</t>
  </si>
  <si>
    <t>向德洪</t>
  </si>
  <si>
    <t>向德平</t>
  </si>
  <si>
    <t>向德生</t>
  </si>
  <si>
    <t>向德卫</t>
  </si>
  <si>
    <t>向德永</t>
  </si>
  <si>
    <t>向德永等四户</t>
  </si>
  <si>
    <t>向德忠</t>
  </si>
  <si>
    <t>向仕坤</t>
  </si>
  <si>
    <t>向英成</t>
  </si>
  <si>
    <t>向英江</t>
  </si>
  <si>
    <t>喻子礼</t>
  </si>
  <si>
    <t>G5京昆高速公路汉中至广元段(四川境)扩容工程项目（旺苍段）征收土地分户补偿表（云峰村5组）</t>
  </si>
  <si>
    <t>刘福兰</t>
  </si>
  <si>
    <t>刘菊英</t>
  </si>
  <si>
    <t>谭春华</t>
  </si>
  <si>
    <t>谭德鹏</t>
  </si>
  <si>
    <t>谭守春</t>
  </si>
  <si>
    <t>谭守冬</t>
  </si>
  <si>
    <t>谭守国</t>
  </si>
  <si>
    <t>谭守届</t>
  </si>
  <si>
    <t>谭守木</t>
  </si>
  <si>
    <t>谭守强</t>
  </si>
  <si>
    <t>谭守应</t>
  </si>
  <si>
    <t>谭守宗</t>
  </si>
  <si>
    <t>谭益发</t>
  </si>
  <si>
    <t>谭益红</t>
  </si>
  <si>
    <t>谭益洪</t>
  </si>
  <si>
    <t>谭益友</t>
  </si>
  <si>
    <t>谭益友、刘胡兰、向德坤</t>
  </si>
  <si>
    <t>谭益友、谭守强</t>
  </si>
  <si>
    <t>谭永超</t>
  </si>
  <si>
    <t>谭永军</t>
  </si>
  <si>
    <t>谭玉</t>
  </si>
  <si>
    <t>谭真</t>
  </si>
  <si>
    <t>谭紫益</t>
  </si>
  <si>
    <t>王本礼</t>
  </si>
  <si>
    <t>向德宝</t>
  </si>
  <si>
    <t>向德坤</t>
  </si>
  <si>
    <t>向德太</t>
  </si>
  <si>
    <t>向久连</t>
  </si>
  <si>
    <t>向仕国</t>
  </si>
  <si>
    <t>向仕剑</t>
  </si>
  <si>
    <t>向仕忠</t>
  </si>
  <si>
    <t>向英怀</t>
  </si>
  <si>
    <t>向羽</t>
  </si>
  <si>
    <t>鱼塘争议地</t>
  </si>
  <si>
    <t>喻子英</t>
  </si>
  <si>
    <t>云峰村集体</t>
  </si>
  <si>
    <t>赵修菊</t>
  </si>
  <si>
    <t>赵秀菊</t>
  </si>
  <si>
    <t>争议地</t>
  </si>
  <si>
    <t>G5京昆高速公路汉中至广元段(四川境)扩容工程项目（旺苍段）征收土地分户补偿表（木瓜村）</t>
  </si>
  <si>
    <t>胡民玖</t>
  </si>
  <si>
    <t>胡民泽</t>
  </si>
  <si>
    <t>胡明玖</t>
  </si>
  <si>
    <t>胡志芳</t>
  </si>
  <si>
    <t>李本财</t>
  </si>
  <si>
    <t>李本财、李本远、李胜东、母玉芳共有</t>
  </si>
  <si>
    <t>李本贵</t>
  </si>
  <si>
    <t>李本洪</t>
  </si>
  <si>
    <t>李本君</t>
  </si>
  <si>
    <t>李本远</t>
  </si>
  <si>
    <t>李本远、李本财共有</t>
  </si>
  <si>
    <t>李本照</t>
  </si>
  <si>
    <t>李德菊</t>
  </si>
  <si>
    <t>李德仁</t>
  </si>
  <si>
    <t>李德仁、李益才、李益贵、李本海</t>
  </si>
  <si>
    <t>李家祖坟</t>
  </si>
  <si>
    <t>李明东</t>
  </si>
  <si>
    <t>李胜东</t>
  </si>
  <si>
    <t>李胜东、母玉芳共有</t>
  </si>
  <si>
    <t>李益才</t>
  </si>
  <si>
    <t>李益俊</t>
  </si>
  <si>
    <t>刘素珍</t>
  </si>
  <si>
    <t>母玉芳</t>
  </si>
  <si>
    <t>周永唐</t>
  </si>
  <si>
    <t>G5京昆高速公路汉中至广元段(四川境)扩容工程项目（旺苍段）征收土地分户补偿表（龙潭村六组）</t>
  </si>
  <si>
    <t>赵修顺</t>
  </si>
  <si>
    <t>周乾海</t>
  </si>
  <si>
    <t>赵培锦</t>
  </si>
  <si>
    <t>周乾勇</t>
  </si>
  <si>
    <t>向明军</t>
  </si>
  <si>
    <t>毛映赵</t>
  </si>
  <si>
    <t>朱由太</t>
  </si>
  <si>
    <t>赵培东</t>
  </si>
  <si>
    <t>罗中华</t>
  </si>
  <si>
    <t>赵培刚</t>
  </si>
  <si>
    <t>李德玉</t>
  </si>
  <si>
    <t>G5京昆高速公路汉中至广元段(四川境)扩容工程项目（旺苍段）征收土地分户补偿表（龙潭村五组）</t>
  </si>
  <si>
    <t>张达明</t>
  </si>
  <si>
    <t>向宗秀</t>
  </si>
  <si>
    <t>赵培玉</t>
  </si>
  <si>
    <t>赵凯</t>
  </si>
  <si>
    <t>向自秀</t>
  </si>
  <si>
    <t>赵修海</t>
  </si>
  <si>
    <t>赵培清</t>
  </si>
  <si>
    <t>G5京昆高速公路汉中至广元段(四川境)扩容工程项目（旺苍段）征收土地分户补偿表（龙潭村四组）</t>
  </si>
  <si>
    <t>刘继云</t>
  </si>
  <si>
    <t>张映华</t>
  </si>
  <si>
    <t>赵国昌</t>
  </si>
  <si>
    <t>康思富</t>
  </si>
  <si>
    <t>姚胜坤</t>
  </si>
  <si>
    <t>姚胜奇</t>
  </si>
  <si>
    <t>G5京昆高速公路汉中至广元段(四川境)扩容工程项目（旺苍段）征收土地分户补偿表（龙潭村三组）</t>
  </si>
  <si>
    <t>村集体</t>
  </si>
  <si>
    <t>向成全</t>
  </si>
  <si>
    <t>向映坤</t>
  </si>
  <si>
    <t>吴代清</t>
  </si>
  <si>
    <t>吴仕明</t>
  </si>
  <si>
    <t>吴代金</t>
  </si>
  <si>
    <t>吴代凯</t>
  </si>
  <si>
    <t>杨洪太</t>
  </si>
  <si>
    <t>吴代润</t>
  </si>
  <si>
    <t>吴平</t>
  </si>
  <si>
    <t>姚菊华</t>
  </si>
  <si>
    <t>朱安勇</t>
  </si>
  <si>
    <t>朱安锐</t>
  </si>
  <si>
    <t>朱由鲜</t>
  </si>
  <si>
    <t>吴光富</t>
  </si>
  <si>
    <t>吴代勇</t>
  </si>
  <si>
    <t>康本鲜</t>
  </si>
  <si>
    <t>吴仕军</t>
  </si>
  <si>
    <t>朱安勇、姚菊华</t>
  </si>
  <si>
    <t>吴凯</t>
  </si>
  <si>
    <t>吴松</t>
  </si>
  <si>
    <t>吴勇</t>
  </si>
  <si>
    <t>周正秀</t>
  </si>
  <si>
    <t>(空白)</t>
  </si>
  <si>
    <t>总计</t>
  </si>
  <si>
    <t>G5京昆高速公路汉中至广元段(四川境)扩容工程项目（旺苍段）征收土地分户补偿表（松龙村四社）</t>
  </si>
  <si>
    <t>杨正奎</t>
  </si>
  <si>
    <t>杨显聪</t>
  </si>
  <si>
    <t>凡冬</t>
  </si>
  <si>
    <t>凡明木</t>
  </si>
  <si>
    <t>凡德明</t>
  </si>
  <si>
    <t>集体</t>
  </si>
  <si>
    <t>凡德荣</t>
  </si>
  <si>
    <t>赵元孝</t>
  </si>
  <si>
    <t>G5京昆高速公路汉中至广元段(四川境)扩容工程项目（旺苍段）征收土地分户补偿表（松龙村三社）</t>
  </si>
  <si>
    <t>蒲建国</t>
  </si>
  <si>
    <t>蒲平国</t>
  </si>
  <si>
    <t>蒲新国</t>
  </si>
  <si>
    <t>严映江</t>
  </si>
  <si>
    <t>严正保</t>
  </si>
  <si>
    <t>张兵</t>
  </si>
  <si>
    <t>张国聪</t>
  </si>
  <si>
    <t>张国林</t>
  </si>
  <si>
    <t>张国仁</t>
  </si>
  <si>
    <t>张国贤</t>
  </si>
  <si>
    <t>张万洪</t>
  </si>
  <si>
    <t>张万均</t>
  </si>
  <si>
    <t>张万明</t>
  </si>
  <si>
    <t>张万孝</t>
  </si>
  <si>
    <t>张万兴</t>
  </si>
  <si>
    <t>张伟</t>
  </si>
  <si>
    <t>张秀英</t>
  </si>
  <si>
    <t>张彦服</t>
  </si>
  <si>
    <t>张彦福</t>
  </si>
  <si>
    <t>张彦国</t>
  </si>
  <si>
    <t>张彦洪</t>
  </si>
  <si>
    <t>张彦洪、张彦国、张彦周</t>
  </si>
  <si>
    <t>张彦均</t>
  </si>
  <si>
    <t>张彦禄</t>
  </si>
  <si>
    <t>张彦平</t>
  </si>
  <si>
    <t>张彦荣</t>
  </si>
  <si>
    <t>张彦远</t>
  </si>
  <si>
    <t>张忠海</t>
  </si>
  <si>
    <t>张忠均</t>
  </si>
  <si>
    <t>张忠均、张忠海</t>
  </si>
  <si>
    <t>赵秀兰</t>
  </si>
  <si>
    <t>张万成、张国林争议</t>
  </si>
  <si>
    <t>G5京昆高速公路汉中至广元段(四川境)扩容工程项目（旺苍段）征收土地分户补偿表（燕午村一社）</t>
  </si>
  <si>
    <t>贺金</t>
  </si>
  <si>
    <t>贺志义</t>
  </si>
  <si>
    <t>贺银</t>
  </si>
  <si>
    <t>G5京昆高速公路汉中至广元段(四川境)扩容工程项目（旺苍段）征收土地分户补偿表（燕午村二社）</t>
  </si>
  <si>
    <t>杨光举</t>
  </si>
  <si>
    <t>杨光宝</t>
  </si>
  <si>
    <t>杨光妖</t>
  </si>
  <si>
    <t>杨光方</t>
  </si>
  <si>
    <t>杨小平</t>
  </si>
  <si>
    <t>杨光福</t>
  </si>
  <si>
    <t>杨光孝</t>
  </si>
  <si>
    <t>杨光禄</t>
  </si>
  <si>
    <t>杨光坤</t>
  </si>
  <si>
    <t>杨光敏</t>
  </si>
  <si>
    <t>杨光成</t>
  </si>
  <si>
    <t>杨林安</t>
  </si>
  <si>
    <t>杨光国</t>
  </si>
  <si>
    <t>杨光凯</t>
  </si>
  <si>
    <t>杨春升</t>
  </si>
  <si>
    <t>杨春孝</t>
  </si>
  <si>
    <t>杨光兵</t>
  </si>
  <si>
    <t>杨光兵、杨光坤争议</t>
  </si>
  <si>
    <t>杨光明</t>
  </si>
  <si>
    <t>杨光洪</t>
  </si>
  <si>
    <t>杨光泽</t>
  </si>
  <si>
    <t>杨光深</t>
  </si>
  <si>
    <t>杨光军</t>
  </si>
  <si>
    <t>杨军</t>
  </si>
  <si>
    <t>杨光亮</t>
  </si>
  <si>
    <t>龚丽</t>
  </si>
  <si>
    <t>杨光科</t>
  </si>
  <si>
    <t>贺平</t>
  </si>
  <si>
    <t>贺志成</t>
  </si>
  <si>
    <t>杨光旭</t>
  </si>
  <si>
    <t>贺三财</t>
  </si>
  <si>
    <t>贺三寿</t>
  </si>
  <si>
    <t>杨光</t>
  </si>
  <si>
    <t>贺志波</t>
  </si>
  <si>
    <t>贺青平</t>
  </si>
  <si>
    <t>贺志福</t>
  </si>
  <si>
    <t>杨欣</t>
  </si>
  <si>
    <t>杨显华</t>
  </si>
  <si>
    <t>杨光清</t>
  </si>
  <si>
    <t>杨勇</t>
  </si>
  <si>
    <t>陶永成</t>
  </si>
  <si>
    <t>董连英</t>
  </si>
  <si>
    <t>贺志美</t>
  </si>
  <si>
    <t>杨秀兰</t>
  </si>
  <si>
    <t>贺志勇</t>
  </si>
  <si>
    <t>贺志金</t>
  </si>
  <si>
    <t>杨光义</t>
  </si>
  <si>
    <t>贺志能</t>
  </si>
  <si>
    <t>杨光喜</t>
  </si>
  <si>
    <t>G5京昆高速公路汉中至广元段(四川境)扩容工程项目（旺苍段）征收土地分户补偿表（新农村一社）</t>
  </si>
  <si>
    <t>胡金昌</t>
  </si>
  <si>
    <t>胡全昌</t>
  </si>
  <si>
    <t>胡付昌</t>
  </si>
  <si>
    <t>杨光洲</t>
  </si>
  <si>
    <t>胡友昌</t>
  </si>
  <si>
    <t>胡培昌</t>
  </si>
  <si>
    <t>胡贵昌</t>
  </si>
  <si>
    <t>胡荣昌</t>
  </si>
  <si>
    <t>胡银昌</t>
  </si>
  <si>
    <t>胡满昌</t>
  </si>
  <si>
    <t>胡家才</t>
  </si>
  <si>
    <t>胡明昌</t>
  </si>
  <si>
    <t>胡才昌</t>
  </si>
  <si>
    <t>杨显才</t>
  </si>
  <si>
    <t>杨显科</t>
  </si>
  <si>
    <t>杨德付</t>
  </si>
  <si>
    <t>胡清昌</t>
  </si>
  <si>
    <t>胡家旭</t>
  </si>
  <si>
    <t>贺仕银</t>
  </si>
  <si>
    <t>G5京昆高速公路汉中至广元段(四川境)扩容工程项目（旺苍段）征收土地分户补偿表（新农村五社）</t>
  </si>
  <si>
    <t>陈益全</t>
  </si>
  <si>
    <t>邓金国</t>
  </si>
  <si>
    <t>邓金全</t>
  </si>
  <si>
    <t>邓明春</t>
  </si>
  <si>
    <t>邓明喜</t>
  </si>
  <si>
    <t>贺仕开</t>
  </si>
  <si>
    <t>蒋开福</t>
  </si>
  <si>
    <t>蒋开华</t>
  </si>
  <si>
    <t>李刚</t>
  </si>
  <si>
    <t>李贵元</t>
  </si>
  <si>
    <t>李桂元</t>
  </si>
  <si>
    <t>李美英</t>
  </si>
  <si>
    <t>李益生</t>
  </si>
  <si>
    <t>李映元</t>
  </si>
  <si>
    <t>李玉秀</t>
  </si>
  <si>
    <t>刘德清</t>
  </si>
  <si>
    <t>刘德银</t>
  </si>
  <si>
    <t>罗付林</t>
  </si>
  <si>
    <t>罗全林</t>
  </si>
  <si>
    <t>罗志军</t>
  </si>
  <si>
    <t>谭益秀</t>
  </si>
  <si>
    <t>王步昌</t>
  </si>
  <si>
    <t>王步芳</t>
  </si>
  <si>
    <t>王步先</t>
  </si>
  <si>
    <t>王步鲜</t>
  </si>
  <si>
    <t>王步友</t>
  </si>
  <si>
    <t>王彩德</t>
  </si>
  <si>
    <t>王芳</t>
  </si>
  <si>
    <t>王付德</t>
  </si>
  <si>
    <t>王桂德</t>
  </si>
  <si>
    <t>王敬德</t>
  </si>
  <si>
    <t>王平</t>
  </si>
  <si>
    <t>文丙义</t>
  </si>
  <si>
    <t>文勇</t>
  </si>
  <si>
    <t>杨银贵</t>
  </si>
  <si>
    <t>周银全</t>
  </si>
  <si>
    <t>朱永全</t>
  </si>
  <si>
    <t>邓大贵</t>
  </si>
  <si>
    <t>G5京昆高速公路汉中至广元段(四川境)扩容工程项目（旺苍段）征收土地分户补偿表（新农村四社）</t>
  </si>
  <si>
    <t>蔡玉梅</t>
  </si>
  <si>
    <t>胡德昌</t>
  </si>
  <si>
    <t>胡美昌</t>
  </si>
  <si>
    <t>康林英</t>
  </si>
  <si>
    <t>康清英</t>
  </si>
  <si>
    <t>康荣昌</t>
  </si>
  <si>
    <t>康伍昌</t>
  </si>
  <si>
    <t>康永富</t>
  </si>
  <si>
    <t>李玉生</t>
  </si>
  <si>
    <t>卢德荣</t>
  </si>
  <si>
    <t>卢华荣</t>
  </si>
  <si>
    <t>卢文高</t>
  </si>
  <si>
    <t>卢祥荣</t>
  </si>
  <si>
    <t>罗志高</t>
  </si>
  <si>
    <t>罗志坤</t>
  </si>
  <si>
    <t>冉才兵</t>
  </si>
  <si>
    <t>冉际勇</t>
  </si>
  <si>
    <t>冉开成</t>
  </si>
  <si>
    <t>冉太兵</t>
  </si>
  <si>
    <t>冉太刚</t>
  </si>
  <si>
    <t>冉太全</t>
  </si>
  <si>
    <t>王部吉</t>
  </si>
  <si>
    <t>王部坤</t>
  </si>
  <si>
    <t>向新义</t>
  </si>
  <si>
    <t>徐正乾</t>
  </si>
  <si>
    <t>张华先</t>
  </si>
  <si>
    <t>住宅用地</t>
  </si>
  <si>
    <t>胡赵处</t>
  </si>
  <si>
    <t>李付元</t>
  </si>
  <si>
    <t>张万年</t>
  </si>
  <si>
    <t>赵培福</t>
  </si>
  <si>
    <t>赵培先</t>
  </si>
  <si>
    <t>赵芊芊</t>
  </si>
  <si>
    <t>新农村四社</t>
  </si>
  <si>
    <t>刘刚德</t>
  </si>
  <si>
    <t>G5京昆高速公路汉中至广元段(四川境)扩容工程项目（旺苍段）征收土地分户补偿表（新农村十社）</t>
  </si>
  <si>
    <t>蔡文聪</t>
  </si>
  <si>
    <t>乔木林地（大）</t>
  </si>
  <si>
    <t>蔡文军</t>
  </si>
  <si>
    <t>蔡文俊</t>
  </si>
  <si>
    <t>蔡文清</t>
  </si>
  <si>
    <t>陈正坤</t>
  </si>
  <si>
    <t>黄德财</t>
  </si>
  <si>
    <t>黄德寿</t>
  </si>
  <si>
    <t>刘朝信</t>
  </si>
  <si>
    <t>冉开义</t>
  </si>
  <si>
    <t>唐大义</t>
  </si>
  <si>
    <t>唐德寿</t>
  </si>
  <si>
    <t>唐显聪</t>
  </si>
  <si>
    <t>唐显明</t>
  </si>
  <si>
    <t>唐显义</t>
  </si>
  <si>
    <t>唐显玉</t>
  </si>
  <si>
    <t>唐现清</t>
  </si>
  <si>
    <t>国有</t>
  </si>
  <si>
    <t>G5京昆高速公路汉中至广元段(四川境)扩容工程项目（旺苍段）征收土地分户补偿表（新农村九社）</t>
  </si>
  <si>
    <t>何银宗</t>
  </si>
  <si>
    <t>刘朝勇</t>
  </si>
  <si>
    <t>凡清方</t>
  </si>
  <si>
    <t>李芝先</t>
  </si>
  <si>
    <t>冉勇</t>
  </si>
  <si>
    <t>孔献荣</t>
  </si>
  <si>
    <t>刘德映</t>
  </si>
  <si>
    <t>合 计</t>
  </si>
  <si>
    <t>G5京昆高速公路汉中至广元段(四川境)扩容工程项目（旺苍段）征收土地分户补偿表（新农村二社）</t>
  </si>
  <si>
    <t>贺红</t>
  </si>
  <si>
    <t>贺志清</t>
  </si>
  <si>
    <t>胡军</t>
  </si>
  <si>
    <t>胡容昌</t>
  </si>
  <si>
    <t>胡兴开</t>
  </si>
  <si>
    <t>黄道聪</t>
  </si>
  <si>
    <t>黄道贵</t>
  </si>
  <si>
    <t>黄德安</t>
  </si>
  <si>
    <t>黄德金</t>
  </si>
  <si>
    <t>黄剑</t>
  </si>
  <si>
    <t>黄清英</t>
  </si>
  <si>
    <t>黄天发</t>
  </si>
  <si>
    <t>刘朝美</t>
  </si>
  <si>
    <t>刘海朝</t>
  </si>
  <si>
    <t>刘清平</t>
  </si>
  <si>
    <t>彭连香</t>
  </si>
  <si>
    <t>冉开礼    冉开义</t>
  </si>
  <si>
    <t>冉少清</t>
  </si>
  <si>
    <t>王步方</t>
  </si>
  <si>
    <t>张志才</t>
  </si>
  <si>
    <t>张志桂</t>
  </si>
  <si>
    <t>邓天贵</t>
  </si>
  <si>
    <t>黄剑、黄德安、刘朝美</t>
  </si>
  <si>
    <t>胡廷锐</t>
  </si>
  <si>
    <t>胡军（小）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</si>
</sst>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 "/>
    <numFmt numFmtId="177" formatCode="0.00_ "/>
  </numFmts>
  <fonts count="48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4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name val="宋体"/>
      <charset val="134"/>
      <scheme val="minor"/>
    </font>
    <font>
      <sz val="9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9"/>
      <color rgb="FFFF0000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0"/>
      <name val="Arial"/>
      <charset val="0"/>
    </font>
    <font>
      <b/>
      <sz val="20"/>
      <name val="宋体"/>
      <charset val="134"/>
      <scheme val="minor"/>
    </font>
    <font>
      <b/>
      <sz val="14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134"/>
    </font>
    <font>
      <b/>
      <sz val="11"/>
      <color theme="1"/>
      <name val="宋体"/>
      <charset val="134"/>
    </font>
    <font>
      <b/>
      <sz val="12"/>
      <color theme="1"/>
      <name val="宋体"/>
      <charset val="134"/>
      <scheme val="minor"/>
    </font>
    <font>
      <b/>
      <sz val="12"/>
      <name val="Arial"/>
      <charset val="1"/>
    </font>
    <font>
      <sz val="10"/>
      <name val="Arial"/>
      <charset val="1"/>
    </font>
    <font>
      <b/>
      <sz val="12"/>
      <name val="宋体"/>
      <charset val="1"/>
    </font>
    <font>
      <b/>
      <sz val="12"/>
      <name val="Arial"/>
      <charset val="0"/>
    </font>
    <font>
      <sz val="10"/>
      <name val="Arial"/>
      <charset val="0"/>
    </font>
    <font>
      <sz val="9"/>
      <name val="Arial"/>
      <charset val="0"/>
    </font>
    <font>
      <b/>
      <sz val="12"/>
      <name val="宋体"/>
      <charset val="134"/>
    </font>
    <font>
      <b/>
      <sz val="18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30" fillId="6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10" borderId="17" applyNumberFormat="0" applyFont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18" applyNumberFormat="0" applyFill="0" applyAlignment="0" applyProtection="0">
      <alignment vertical="center"/>
    </xf>
    <xf numFmtId="0" fontId="40" fillId="0" borderId="18" applyNumberFormat="0" applyFill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5" fillId="0" borderId="19" applyNumberFormat="0" applyFill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41" fillId="14" borderId="20" applyNumberFormat="0" applyAlignment="0" applyProtection="0">
      <alignment vertical="center"/>
    </xf>
    <xf numFmtId="0" fontId="42" fillId="14" borderId="16" applyNumberFormat="0" applyAlignment="0" applyProtection="0">
      <alignment vertical="center"/>
    </xf>
    <xf numFmtId="0" fontId="43" fillId="15" borderId="21" applyNumberFormat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44" fillId="0" borderId="22" applyNumberFormat="0" applyFill="0" applyAlignment="0" applyProtection="0">
      <alignment vertical="center"/>
    </xf>
    <xf numFmtId="0" fontId="45" fillId="0" borderId="23" applyNumberFormat="0" applyFill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</cellStyleXfs>
  <cellXfs count="141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77" fontId="0" fillId="0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vertical="center" wrapText="1"/>
    </xf>
    <xf numFmtId="176" fontId="6" fillId="0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/>
    </xf>
    <xf numFmtId="0" fontId="0" fillId="0" borderId="1" xfId="0" applyFill="1" applyBorder="1" applyAlignment="1">
      <alignment vertical="center"/>
    </xf>
    <xf numFmtId="177" fontId="5" fillId="0" borderId="1" xfId="0" applyNumberFormat="1" applyFont="1" applyFill="1" applyBorder="1" applyAlignment="1">
      <alignment horizontal="center" vertical="center" wrapText="1"/>
    </xf>
    <xf numFmtId="177" fontId="9" fillId="0" borderId="1" xfId="0" applyNumberFormat="1" applyFont="1" applyFill="1" applyBorder="1" applyAlignment="1">
      <alignment horizontal="center" vertical="center" wrapText="1"/>
    </xf>
    <xf numFmtId="177" fontId="10" fillId="0" borderId="1" xfId="0" applyNumberFormat="1" applyFont="1" applyFill="1" applyBorder="1" applyAlignment="1">
      <alignment horizontal="center" vertical="center" wrapText="1"/>
    </xf>
    <xf numFmtId="176" fontId="1" fillId="0" borderId="0" xfId="0" applyNumberFormat="1" applyFont="1" applyFill="1" applyAlignment="1">
      <alignment vertical="center"/>
    </xf>
    <xf numFmtId="0" fontId="3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horizontal="center" vertical="center"/>
    </xf>
    <xf numFmtId="0" fontId="3" fillId="0" borderId="2" xfId="0" applyNumberFormat="1" applyFont="1" applyFill="1" applyBorder="1" applyAlignment="1" applyProtection="1">
      <alignment horizontal="center" vertical="center"/>
    </xf>
    <xf numFmtId="0" fontId="3" fillId="0" borderId="4" xfId="0" applyNumberFormat="1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176" fontId="1" fillId="0" borderId="2" xfId="0" applyNumberFormat="1" applyFont="1" applyFill="1" applyBorder="1" applyAlignment="1">
      <alignment horizontal="center" vertical="center"/>
    </xf>
    <xf numFmtId="176" fontId="1" fillId="0" borderId="3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Alignment="1" applyProtection="1">
      <alignment horizontal="center" vertical="center"/>
    </xf>
    <xf numFmtId="0" fontId="3" fillId="0" borderId="3" xfId="0" applyNumberFormat="1" applyFont="1" applyFill="1" applyBorder="1" applyAlignment="1" applyProtection="1">
      <alignment horizontal="center" vertical="center"/>
    </xf>
    <xf numFmtId="0" fontId="4" fillId="0" borderId="5" xfId="0" applyNumberFormat="1" applyFont="1" applyFill="1" applyBorder="1" applyAlignment="1" applyProtection="1">
      <alignment horizontal="center" vertical="center" wrapText="1"/>
    </xf>
    <xf numFmtId="0" fontId="4" fillId="0" borderId="6" xfId="0" applyNumberFormat="1" applyFont="1" applyFill="1" applyBorder="1" applyAlignment="1" applyProtection="1">
      <alignment horizontal="center" vertical="center" wrapText="1"/>
    </xf>
    <xf numFmtId="0" fontId="4" fillId="0" borderId="7" xfId="0" applyNumberFormat="1" applyFont="1" applyFill="1" applyBorder="1" applyAlignment="1" applyProtection="1">
      <alignment horizontal="center" vertical="center" wrapText="1"/>
    </xf>
    <xf numFmtId="0" fontId="4" fillId="0" borderId="8" xfId="0" applyNumberFormat="1" applyFont="1" applyFill="1" applyBorder="1" applyAlignment="1" applyProtection="1">
      <alignment horizontal="center" vertical="center" wrapText="1"/>
    </xf>
    <xf numFmtId="0" fontId="4" fillId="0" borderId="9" xfId="0" applyNumberFormat="1" applyFont="1" applyFill="1" applyBorder="1" applyAlignment="1" applyProtection="1">
      <alignment horizontal="center" vertical="center" wrapText="1"/>
    </xf>
    <xf numFmtId="0" fontId="4" fillId="0" borderId="10" xfId="0" applyNumberFormat="1" applyFont="1" applyFill="1" applyBorder="1" applyAlignment="1" applyProtection="1">
      <alignment horizontal="center" vertical="center" wrapText="1"/>
    </xf>
    <xf numFmtId="0" fontId="8" fillId="0" borderId="11" xfId="0" applyNumberFormat="1" applyFont="1" applyFill="1" applyBorder="1" applyAlignment="1" applyProtection="1">
      <alignment horizontal="center" vertical="center"/>
    </xf>
    <xf numFmtId="0" fontId="8" fillId="0" borderId="12" xfId="0" applyNumberFormat="1" applyFont="1" applyFill="1" applyBorder="1" applyAlignment="1" applyProtection="1">
      <alignment horizontal="center" vertical="center"/>
    </xf>
    <xf numFmtId="0" fontId="8" fillId="0" borderId="13" xfId="0" applyNumberFormat="1" applyFont="1" applyFill="1" applyBorder="1" applyAlignment="1" applyProtection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176" fontId="7" fillId="3" borderId="1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Alignment="1" applyProtection="1">
      <alignment horizontal="center" vertical="center" wrapText="1"/>
    </xf>
    <xf numFmtId="176" fontId="9" fillId="2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176" fontId="10" fillId="0" borderId="1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/>
    </xf>
    <xf numFmtId="176" fontId="4" fillId="0" borderId="3" xfId="0" applyNumberFormat="1" applyFont="1" applyFill="1" applyBorder="1" applyAlignment="1">
      <alignment horizontal="center" vertical="center"/>
    </xf>
    <xf numFmtId="176" fontId="0" fillId="0" borderId="1" xfId="0" applyNumberFormat="1" applyFill="1" applyBorder="1" applyAlignment="1">
      <alignment vertical="center"/>
    </xf>
    <xf numFmtId="0" fontId="7" fillId="2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vertical="center"/>
    </xf>
    <xf numFmtId="0" fontId="5" fillId="0" borderId="4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176" fontId="7" fillId="2" borderId="1" xfId="0" applyNumberFormat="1" applyFont="1" applyFill="1" applyBorder="1" applyAlignment="1">
      <alignment horizontal="center" vertical="center"/>
    </xf>
    <xf numFmtId="0" fontId="1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7" fillId="0" borderId="1" xfId="0" applyNumberFormat="1" applyFont="1" applyFill="1" applyBorder="1" applyAlignment="1" applyProtection="1">
      <alignment horizontal="center" vertical="center"/>
    </xf>
    <xf numFmtId="0" fontId="17" fillId="0" borderId="1" xfId="0" applyNumberFormat="1" applyFont="1" applyFill="1" applyBorder="1" applyAlignment="1" applyProtection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176" fontId="13" fillId="0" borderId="1" xfId="0" applyNumberFormat="1" applyFont="1" applyFill="1" applyBorder="1" applyAlignment="1">
      <alignment horizontal="center" vertical="center"/>
    </xf>
    <xf numFmtId="0" fontId="18" fillId="0" borderId="2" xfId="0" applyNumberFormat="1" applyFont="1" applyFill="1" applyBorder="1" applyAlignment="1" applyProtection="1">
      <alignment horizontal="center" vertical="center"/>
    </xf>
    <xf numFmtId="0" fontId="18" fillId="0" borderId="3" xfId="0" applyNumberFormat="1" applyFont="1" applyFill="1" applyBorder="1" applyAlignment="1" applyProtection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176" fontId="17" fillId="0" borderId="1" xfId="0" applyNumberFormat="1" applyFont="1" applyFill="1" applyBorder="1" applyAlignment="1">
      <alignment horizontal="center"/>
    </xf>
    <xf numFmtId="176" fontId="17" fillId="0" borderId="1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12" fillId="0" borderId="12" xfId="0" applyFont="1" applyFill="1" applyBorder="1" applyAlignment="1">
      <alignment horizontal="center" vertical="center"/>
    </xf>
    <xf numFmtId="0" fontId="12" fillId="0" borderId="13" xfId="0" applyFont="1" applyFill="1" applyBorder="1" applyAlignment="1">
      <alignment horizontal="center" vertical="center"/>
    </xf>
    <xf numFmtId="176" fontId="13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15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0" xfId="0" applyFont="1" applyFill="1" applyAlignment="1">
      <alignment vertical="center"/>
    </xf>
    <xf numFmtId="176" fontId="19" fillId="0" borderId="1" xfId="0" applyNumberFormat="1" applyFont="1" applyFill="1" applyBorder="1" applyAlignment="1">
      <alignment horizontal="center" vertical="center"/>
    </xf>
    <xf numFmtId="176" fontId="16" fillId="0" borderId="1" xfId="0" applyNumberFormat="1" applyFont="1" applyFill="1" applyBorder="1" applyAlignment="1" applyProtection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2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1" fillId="0" borderId="1" xfId="0" applyFont="1" applyBorder="1" applyAlignment="1">
      <alignment horizontal="center" vertical="center" wrapText="1"/>
    </xf>
    <xf numFmtId="176" fontId="21" fillId="0" borderId="1" xfId="0" applyNumberFormat="1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176" fontId="20" fillId="0" borderId="1" xfId="0" applyNumberFormat="1" applyFont="1" applyBorder="1" applyAlignment="1">
      <alignment horizontal="center" vertical="center"/>
    </xf>
    <xf numFmtId="176" fontId="20" fillId="0" borderId="1" xfId="0" applyNumberFormat="1" applyFont="1" applyBorder="1" applyAlignment="1">
      <alignment vertical="center"/>
    </xf>
    <xf numFmtId="0" fontId="0" fillId="0" borderId="0" xfId="0" applyFill="1" applyAlignment="1">
      <alignment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176" fontId="0" fillId="4" borderId="1" xfId="0" applyNumberFormat="1" applyFill="1" applyBorder="1" applyAlignment="1">
      <alignment horizontal="center" vertical="center"/>
    </xf>
    <xf numFmtId="0" fontId="23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24" fillId="0" borderId="1" xfId="0" applyFont="1" applyBorder="1" applyAlignment="1">
      <alignment horizontal="center" vertical="center"/>
    </xf>
    <xf numFmtId="176" fontId="24" fillId="0" borderId="1" xfId="0" applyNumberFormat="1" applyFont="1" applyBorder="1" applyAlignment="1">
      <alignment horizontal="center" vertical="center"/>
    </xf>
    <xf numFmtId="176" fontId="25" fillId="0" borderId="1" xfId="0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176" fontId="23" fillId="0" borderId="1" xfId="0" applyNumberFormat="1" applyFont="1" applyBorder="1" applyAlignment="1">
      <alignment horizontal="center" vertical="center"/>
    </xf>
    <xf numFmtId="0" fontId="3" fillId="0" borderId="9" xfId="0" applyNumberFormat="1" applyFont="1" applyFill="1" applyBorder="1" applyAlignment="1" applyProtection="1">
      <alignment horizontal="center" vertical="center"/>
    </xf>
    <xf numFmtId="0" fontId="3" fillId="0" borderId="10" xfId="0" applyNumberFormat="1" applyFont="1" applyFill="1" applyBorder="1" applyAlignment="1" applyProtection="1">
      <alignment horizontal="center" vertical="center"/>
    </xf>
    <xf numFmtId="0" fontId="4" fillId="0" borderId="14" xfId="0" applyNumberFormat="1" applyFont="1" applyFill="1" applyBorder="1" applyAlignment="1" applyProtection="1">
      <alignment horizontal="center" vertical="center" wrapText="1"/>
    </xf>
    <xf numFmtId="0" fontId="4" fillId="0" borderId="15" xfId="0" applyNumberFormat="1" applyFont="1" applyFill="1" applyBorder="1" applyAlignment="1" applyProtection="1">
      <alignment horizontal="center" vertical="center" wrapText="1"/>
    </xf>
    <xf numFmtId="0" fontId="12" fillId="0" borderId="0" xfId="0" applyFont="1" applyFill="1" applyAlignment="1">
      <alignment horizontal="center" vertical="center"/>
    </xf>
    <xf numFmtId="0" fontId="27" fillId="0" borderId="0" xfId="0" applyFont="1" applyFill="1" applyAlignment="1">
      <alignment horizontal="center" vertical="center"/>
    </xf>
    <xf numFmtId="0" fontId="28" fillId="0" borderId="1" xfId="0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7" Type="http://schemas.openxmlformats.org/officeDocument/2006/relationships/sharedStrings" Target="sharedStrings.xml"/><Relationship Id="rId26" Type="http://schemas.openxmlformats.org/officeDocument/2006/relationships/styles" Target="styles.xml"/><Relationship Id="rId25" Type="http://schemas.openxmlformats.org/officeDocument/2006/relationships/theme" Target="theme/theme1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0"/>
  <sheetViews>
    <sheetView workbookViewId="0">
      <selection activeCell="A1" sqref="A1:Q1"/>
    </sheetView>
  </sheetViews>
  <sheetFormatPr defaultColWidth="9" defaultRowHeight="13.5"/>
  <cols>
    <col min="1" max="1" width="5.875" style="3" customWidth="1"/>
    <col min="2" max="2" width="9" style="3"/>
    <col min="3" max="3" width="7.125" style="3" customWidth="1"/>
    <col min="4" max="4" width="6.625" style="3" customWidth="1"/>
    <col min="5" max="5" width="6.875" style="3" customWidth="1"/>
    <col min="6" max="6" width="6.625" style="3" customWidth="1"/>
    <col min="7" max="7" width="12.625" style="3"/>
    <col min="8" max="9" width="14.125" style="3"/>
    <col min="10" max="10" width="6.875" style="3" customWidth="1"/>
    <col min="11" max="11" width="6.75" style="3" customWidth="1"/>
    <col min="12" max="12" width="6.375" style="3" customWidth="1"/>
    <col min="13" max="13" width="7.375" style="3" customWidth="1"/>
    <col min="14" max="15" width="6.75" style="3" customWidth="1"/>
    <col min="16" max="16" width="9" style="3"/>
    <col min="17" max="17" width="14.125" style="3"/>
    <col min="18" max="16384" width="9" style="3"/>
  </cols>
  <sheetData>
    <row r="1" ht="30" customHeight="1" spans="1:17">
      <c r="A1" s="137" t="s">
        <v>0</v>
      </c>
      <c r="B1" s="137"/>
      <c r="C1" s="138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</row>
    <row r="2" ht="18.75" spans="1:17">
      <c r="A2" s="103"/>
      <c r="B2" s="103"/>
      <c r="C2" s="104"/>
      <c r="D2" s="105"/>
      <c r="E2" s="105"/>
      <c r="F2" s="105"/>
      <c r="G2" s="105"/>
      <c r="H2" s="105"/>
      <c r="I2" s="105"/>
      <c r="J2" s="105"/>
      <c r="K2" s="105" t="s">
        <v>1</v>
      </c>
      <c r="L2" s="105"/>
      <c r="M2" s="105"/>
      <c r="N2" s="105"/>
      <c r="O2" s="105"/>
      <c r="P2" s="105"/>
      <c r="Q2" s="105"/>
    </row>
    <row r="3" ht="18.75" spans="1:17">
      <c r="A3" s="77" t="s">
        <v>2</v>
      </c>
      <c r="B3" s="77" t="s">
        <v>3</v>
      </c>
      <c r="C3" s="78" t="s">
        <v>4</v>
      </c>
      <c r="D3" s="106"/>
      <c r="E3" s="106"/>
      <c r="F3" s="106"/>
      <c r="G3" s="106"/>
      <c r="H3" s="106"/>
      <c r="I3" s="106"/>
      <c r="J3" s="106"/>
      <c r="K3" s="106"/>
      <c r="L3" s="58"/>
      <c r="M3" s="91" t="s">
        <v>5</v>
      </c>
      <c r="N3" s="95"/>
      <c r="O3" s="96"/>
      <c r="P3" s="97" t="s">
        <v>6</v>
      </c>
      <c r="Q3" s="97" t="s">
        <v>7</v>
      </c>
    </row>
    <row r="4" ht="18.75" spans="1:17">
      <c r="A4" s="80"/>
      <c r="B4" s="81"/>
      <c r="C4" s="82" t="s">
        <v>8</v>
      </c>
      <c r="D4" s="77"/>
      <c r="E4" s="77"/>
      <c r="F4" s="77"/>
      <c r="G4" s="77" t="s">
        <v>9</v>
      </c>
      <c r="H4" s="77"/>
      <c r="I4" s="77"/>
      <c r="J4" s="77" t="s">
        <v>10</v>
      </c>
      <c r="K4" s="77"/>
      <c r="L4" s="77"/>
      <c r="M4" s="92"/>
      <c r="N4" s="98"/>
      <c r="O4" s="99"/>
      <c r="P4" s="100"/>
      <c r="Q4" s="100"/>
    </row>
    <row r="5" ht="18.75" spans="1:17">
      <c r="A5" s="80"/>
      <c r="B5" s="81"/>
      <c r="C5" s="82" t="s">
        <v>11</v>
      </c>
      <c r="D5" s="77" t="s">
        <v>12</v>
      </c>
      <c r="E5" s="77" t="s">
        <v>13</v>
      </c>
      <c r="F5" s="77" t="s">
        <v>14</v>
      </c>
      <c r="G5" s="77" t="s">
        <v>11</v>
      </c>
      <c r="H5" s="77" t="s">
        <v>12</v>
      </c>
      <c r="I5" s="77" t="s">
        <v>13</v>
      </c>
      <c r="J5" s="77" t="s">
        <v>11</v>
      </c>
      <c r="K5" s="77" t="s">
        <v>12</v>
      </c>
      <c r="L5" s="77" t="s">
        <v>13</v>
      </c>
      <c r="M5" s="77" t="s">
        <v>11</v>
      </c>
      <c r="N5" s="77" t="s">
        <v>12</v>
      </c>
      <c r="O5" s="77" t="s">
        <v>13</v>
      </c>
      <c r="P5" s="101"/>
      <c r="Q5" s="101"/>
    </row>
    <row r="6" ht="30" customHeight="1" spans="1:17">
      <c r="A6" s="8">
        <v>1</v>
      </c>
      <c r="B6" s="139" t="s">
        <v>15</v>
      </c>
      <c r="C6" s="11"/>
      <c r="D6" s="11"/>
      <c r="E6" s="11"/>
      <c r="F6" s="11"/>
      <c r="G6" s="11">
        <v>11.0374844265</v>
      </c>
      <c r="H6" s="11">
        <f>G6*37900*0.3</f>
        <v>125496.197929305</v>
      </c>
      <c r="I6" s="11">
        <f>G6*37900*0.7</f>
        <v>292824.461835045</v>
      </c>
      <c r="J6" s="11"/>
      <c r="K6" s="11"/>
      <c r="L6" s="11"/>
      <c r="M6" s="11"/>
      <c r="N6" s="11"/>
      <c r="O6" s="11"/>
      <c r="P6" s="11">
        <v>11.0374844265</v>
      </c>
      <c r="Q6" s="11">
        <f>I6+H6</f>
        <v>418320.65976435</v>
      </c>
    </row>
    <row r="7" ht="30" customHeight="1" spans="1:17">
      <c r="A7" s="8">
        <v>2</v>
      </c>
      <c r="B7" s="140" t="s">
        <v>16</v>
      </c>
      <c r="C7" s="11"/>
      <c r="D7" s="11"/>
      <c r="E7" s="11"/>
      <c r="F7" s="11"/>
      <c r="G7" s="11">
        <v>1.636137195</v>
      </c>
      <c r="H7" s="11">
        <f>G7*37900*0.3</f>
        <v>18602.87990715</v>
      </c>
      <c r="I7" s="11">
        <f>G7*37900*0.7</f>
        <v>43406.71978335</v>
      </c>
      <c r="J7" s="11"/>
      <c r="K7" s="11"/>
      <c r="L7" s="11"/>
      <c r="M7" s="11"/>
      <c r="N7" s="11"/>
      <c r="O7" s="11"/>
      <c r="P7" s="11">
        <v>1.636137195</v>
      </c>
      <c r="Q7" s="11">
        <f>I7+H7</f>
        <v>62009.5996905</v>
      </c>
    </row>
    <row r="8" ht="30" customHeight="1" spans="1:17">
      <c r="A8" s="8">
        <v>3</v>
      </c>
      <c r="B8" s="140" t="s">
        <v>17</v>
      </c>
      <c r="C8" s="11"/>
      <c r="D8" s="11"/>
      <c r="E8" s="11"/>
      <c r="F8" s="11"/>
      <c r="G8" s="11">
        <v>5.1768897645</v>
      </c>
      <c r="H8" s="11">
        <f>G8*37900*0.3</f>
        <v>58861.236622365</v>
      </c>
      <c r="I8" s="11">
        <f>G8*37900*0.7</f>
        <v>137342.885452185</v>
      </c>
      <c r="J8" s="11"/>
      <c r="K8" s="11"/>
      <c r="L8" s="11"/>
      <c r="M8" s="11"/>
      <c r="N8" s="11"/>
      <c r="O8" s="11"/>
      <c r="P8" s="11">
        <v>5.1768897645</v>
      </c>
      <c r="Q8" s="11">
        <f>I8+H8</f>
        <v>196204.12207455</v>
      </c>
    </row>
    <row r="9" ht="30" customHeight="1" spans="1:17">
      <c r="A9" s="8">
        <v>4</v>
      </c>
      <c r="B9" s="140" t="s">
        <v>18</v>
      </c>
      <c r="C9" s="11"/>
      <c r="D9" s="11"/>
      <c r="E9" s="11"/>
      <c r="F9" s="11"/>
      <c r="G9" s="11">
        <v>5.64841302</v>
      </c>
      <c r="H9" s="11">
        <f>G9*37900*0.3</f>
        <v>64222.4560374</v>
      </c>
      <c r="I9" s="11">
        <f>G9*37900*0.7</f>
        <v>149852.3974206</v>
      </c>
      <c r="J9" s="11"/>
      <c r="K9" s="11"/>
      <c r="L9" s="11"/>
      <c r="M9" s="11"/>
      <c r="N9" s="11"/>
      <c r="O9" s="11"/>
      <c r="P9" s="11">
        <v>5.64841302</v>
      </c>
      <c r="Q9" s="11">
        <f>I9+H9</f>
        <v>214074.853458</v>
      </c>
    </row>
    <row r="10" s="2" customFormat="1" ht="30" customHeight="1" spans="1:17">
      <c r="A10" s="57" t="s">
        <v>19</v>
      </c>
      <c r="B10" s="58"/>
      <c r="C10" s="18"/>
      <c r="D10" s="18"/>
      <c r="E10" s="18"/>
      <c r="F10" s="18"/>
      <c r="G10" s="18">
        <f>SUM(G6:G9)</f>
        <v>23.498924406</v>
      </c>
      <c r="H10" s="18">
        <f>SUM(H6:H9)</f>
        <v>267182.77049622</v>
      </c>
      <c r="I10" s="18">
        <f>SUM(I6:I9)</f>
        <v>623426.46449118</v>
      </c>
      <c r="J10" s="18"/>
      <c r="K10" s="18"/>
      <c r="L10" s="18"/>
      <c r="M10" s="18"/>
      <c r="N10" s="18"/>
      <c r="O10" s="18"/>
      <c r="P10" s="18">
        <v>23.498924406</v>
      </c>
      <c r="Q10" s="18">
        <f>SUM(Q6:Q9)</f>
        <v>890609.2349874</v>
      </c>
    </row>
  </sheetData>
  <mergeCells count="12">
    <mergeCell ref="A1:Q1"/>
    <mergeCell ref="K2:Q2"/>
    <mergeCell ref="C3:L3"/>
    <mergeCell ref="C4:F4"/>
    <mergeCell ref="G4:I4"/>
    <mergeCell ref="J4:L4"/>
    <mergeCell ref="A10:B10"/>
    <mergeCell ref="A3:A5"/>
    <mergeCell ref="B3:B5"/>
    <mergeCell ref="P3:P5"/>
    <mergeCell ref="Q3:Q5"/>
    <mergeCell ref="M3:O4"/>
  </mergeCells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8"/>
  <sheetViews>
    <sheetView workbookViewId="0">
      <selection activeCell="A1" sqref="A1:Q1"/>
    </sheetView>
  </sheetViews>
  <sheetFormatPr defaultColWidth="9" defaultRowHeight="13.5"/>
  <cols>
    <col min="1" max="1" width="6.625" style="3" customWidth="1"/>
    <col min="2" max="2" width="9" style="3"/>
    <col min="3" max="3" width="9.25" style="3"/>
    <col min="4" max="5" width="14.125" style="3"/>
    <col min="6" max="6" width="12.875" style="3"/>
    <col min="7" max="7" width="9.25" style="3"/>
    <col min="8" max="8" width="14.125" style="3"/>
    <col min="9" max="9" width="15.375" style="3"/>
    <col min="10" max="10" width="9" style="3"/>
    <col min="11" max="12" width="12.875" style="3"/>
    <col min="13" max="13" width="7.75" style="3" customWidth="1"/>
    <col min="14" max="14" width="11" style="3" customWidth="1"/>
    <col min="15" max="15" width="11.875" style="3" customWidth="1"/>
    <col min="16" max="16" width="9.25" style="3"/>
    <col min="17" max="17" width="15.375" style="3"/>
    <col min="18" max="16384" width="9" style="3"/>
  </cols>
  <sheetData>
    <row r="1" ht="25.5" spans="1:17">
      <c r="A1" s="75" t="s">
        <v>196</v>
      </c>
      <c r="B1" s="75"/>
      <c r="C1" s="76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</row>
    <row r="2" ht="18.75" spans="1:17">
      <c r="A2" s="103"/>
      <c r="B2" s="103"/>
      <c r="C2" s="104"/>
      <c r="D2" s="105"/>
      <c r="E2" s="105"/>
      <c r="F2" s="105"/>
      <c r="G2" s="105"/>
      <c r="H2" s="105"/>
      <c r="I2" s="105"/>
      <c r="J2" s="105"/>
      <c r="K2" s="105"/>
      <c r="L2" s="105"/>
      <c r="M2" s="103" t="s">
        <v>1</v>
      </c>
      <c r="N2" s="103"/>
      <c r="O2" s="103"/>
      <c r="P2" s="103"/>
      <c r="Q2" s="103"/>
    </row>
    <row r="3" ht="18.75" spans="1:17">
      <c r="A3" s="77" t="s">
        <v>2</v>
      </c>
      <c r="B3" s="77" t="s">
        <v>3</v>
      </c>
      <c r="C3" s="78" t="s">
        <v>4</v>
      </c>
      <c r="D3" s="106"/>
      <c r="E3" s="106"/>
      <c r="F3" s="106"/>
      <c r="G3" s="106"/>
      <c r="H3" s="106"/>
      <c r="I3" s="106"/>
      <c r="J3" s="106"/>
      <c r="K3" s="106"/>
      <c r="L3" s="58"/>
      <c r="M3" s="91" t="s">
        <v>5</v>
      </c>
      <c r="N3" s="95"/>
      <c r="O3" s="96"/>
      <c r="P3" s="97" t="s">
        <v>6</v>
      </c>
      <c r="Q3" s="97" t="s">
        <v>7</v>
      </c>
    </row>
    <row r="4" ht="18.75" spans="1:17">
      <c r="A4" s="80"/>
      <c r="B4" s="81"/>
      <c r="C4" s="82" t="s">
        <v>8</v>
      </c>
      <c r="D4" s="77"/>
      <c r="E4" s="77"/>
      <c r="F4" s="77"/>
      <c r="G4" s="77" t="s">
        <v>9</v>
      </c>
      <c r="H4" s="77"/>
      <c r="I4" s="77"/>
      <c r="J4" s="77" t="s">
        <v>10</v>
      </c>
      <c r="K4" s="77"/>
      <c r="L4" s="77"/>
      <c r="M4" s="92"/>
      <c r="N4" s="98"/>
      <c r="O4" s="99"/>
      <c r="P4" s="100"/>
      <c r="Q4" s="100"/>
    </row>
    <row r="5" ht="18.75" spans="1:17">
      <c r="A5" s="80"/>
      <c r="B5" s="81"/>
      <c r="C5" s="82" t="s">
        <v>11</v>
      </c>
      <c r="D5" s="77" t="s">
        <v>12</v>
      </c>
      <c r="E5" s="77" t="s">
        <v>13</v>
      </c>
      <c r="F5" s="77" t="s">
        <v>14</v>
      </c>
      <c r="G5" s="77" t="s">
        <v>11</v>
      </c>
      <c r="H5" s="77" t="s">
        <v>12</v>
      </c>
      <c r="I5" s="77" t="s">
        <v>13</v>
      </c>
      <c r="J5" s="77" t="s">
        <v>11</v>
      </c>
      <c r="K5" s="77" t="s">
        <v>12</v>
      </c>
      <c r="L5" s="77" t="s">
        <v>13</v>
      </c>
      <c r="M5" s="77" t="s">
        <v>11</v>
      </c>
      <c r="N5" s="77" t="s">
        <v>12</v>
      </c>
      <c r="O5" s="77" t="s">
        <v>13</v>
      </c>
      <c r="P5" s="101"/>
      <c r="Q5" s="101"/>
    </row>
    <row r="6" ht="30" customHeight="1" spans="1:17">
      <c r="A6" s="8">
        <v>1</v>
      </c>
      <c r="B6" s="112" t="s">
        <v>25</v>
      </c>
      <c r="C6" s="11">
        <v>0</v>
      </c>
      <c r="D6" s="11"/>
      <c r="E6" s="11"/>
      <c r="F6" s="11"/>
      <c r="G6" s="111">
        <v>0</v>
      </c>
      <c r="H6" s="11"/>
      <c r="I6" s="11"/>
      <c r="J6" s="11">
        <v>0.524715546</v>
      </c>
      <c r="K6" s="11">
        <f t="shared" ref="K6:K9" si="0">J6*37900*0.3</f>
        <v>5966.01575802</v>
      </c>
      <c r="L6" s="11">
        <f t="shared" ref="L6:L9" si="1">J6*37900*0.7</f>
        <v>13920.70343538</v>
      </c>
      <c r="M6" s="11"/>
      <c r="N6" s="11"/>
      <c r="O6" s="11"/>
      <c r="P6" s="11">
        <v>0.524715546</v>
      </c>
      <c r="Q6" s="11">
        <f>L6+K6</f>
        <v>19886.7191934</v>
      </c>
    </row>
    <row r="7" ht="30" customHeight="1" spans="1:17">
      <c r="A7" s="8">
        <v>2</v>
      </c>
      <c r="B7" s="83" t="s">
        <v>197</v>
      </c>
      <c r="C7" s="11">
        <v>9.47906129639988</v>
      </c>
      <c r="D7" s="11">
        <f t="shared" ref="D7:D9" si="2">C7*37900*0.3</f>
        <v>107776.926940067</v>
      </c>
      <c r="E7" s="11">
        <f t="shared" ref="E7:E9" si="3">C7*37900*0.7</f>
        <v>251479.496193489</v>
      </c>
      <c r="F7" s="11">
        <f t="shared" ref="F7:F9" si="4">C7*1730*0.6</f>
        <v>9839.26562566307</v>
      </c>
      <c r="G7" s="111">
        <v>23.7653952412472</v>
      </c>
      <c r="H7" s="11">
        <f t="shared" ref="H7:H17" si="5">G7*37900*0.3</f>
        <v>270212.543892981</v>
      </c>
      <c r="I7" s="11">
        <f t="shared" ref="I7:I17" si="6">G7*37900*0.7</f>
        <v>630495.935750288</v>
      </c>
      <c r="J7" s="11">
        <v>0.813</v>
      </c>
      <c r="K7" s="11">
        <f t="shared" si="0"/>
        <v>9243.81</v>
      </c>
      <c r="L7" s="11">
        <f t="shared" si="1"/>
        <v>21568.89</v>
      </c>
      <c r="M7" s="11">
        <v>1.223</v>
      </c>
      <c r="N7" s="11">
        <f>M7*37900*0.3*0.5</f>
        <v>6952.755</v>
      </c>
      <c r="O7" s="11">
        <f>M7*37900*0.7*0.5</f>
        <v>16223.095</v>
      </c>
      <c r="P7" s="11">
        <f t="shared" ref="P7:P17" si="7">M7+J7+G7+C7</f>
        <v>35.2804565376471</v>
      </c>
      <c r="Q7" s="11">
        <f t="shared" ref="Q7:Q17" si="8">O7+N7+L7+K7+I7+H7+F7+E7+D7</f>
        <v>1323792.71840249</v>
      </c>
    </row>
    <row r="8" ht="30" customHeight="1" spans="1:17">
      <c r="A8" s="8">
        <v>3</v>
      </c>
      <c r="B8" s="84" t="s">
        <v>198</v>
      </c>
      <c r="C8" s="11">
        <v>0</v>
      </c>
      <c r="D8" s="11">
        <f t="shared" si="2"/>
        <v>0</v>
      </c>
      <c r="E8" s="11">
        <f t="shared" si="3"/>
        <v>0</v>
      </c>
      <c r="F8" s="11">
        <f t="shared" si="4"/>
        <v>0</v>
      </c>
      <c r="G8" s="111">
        <v>8.19438978515322</v>
      </c>
      <c r="H8" s="11">
        <f t="shared" si="5"/>
        <v>93170.2118571921</v>
      </c>
      <c r="I8" s="11">
        <f t="shared" si="6"/>
        <v>217397.161000115</v>
      </c>
      <c r="J8" s="11">
        <v>0</v>
      </c>
      <c r="K8" s="11">
        <f t="shared" si="0"/>
        <v>0</v>
      </c>
      <c r="L8" s="11">
        <f t="shared" si="1"/>
        <v>0</v>
      </c>
      <c r="M8" s="11"/>
      <c r="N8" s="11"/>
      <c r="O8" s="11"/>
      <c r="P8" s="11">
        <f t="shared" si="7"/>
        <v>8.19438978515322</v>
      </c>
      <c r="Q8" s="11">
        <f t="shared" si="8"/>
        <v>310567.372857307</v>
      </c>
    </row>
    <row r="9" ht="30" customHeight="1" spans="1:17">
      <c r="A9" s="8">
        <v>4</v>
      </c>
      <c r="B9" s="83" t="s">
        <v>199</v>
      </c>
      <c r="C9" s="11">
        <v>3.33433854773475</v>
      </c>
      <c r="D9" s="11">
        <f t="shared" si="2"/>
        <v>37911.4292877441</v>
      </c>
      <c r="E9" s="11">
        <f t="shared" si="3"/>
        <v>88460.0016714029</v>
      </c>
      <c r="F9" s="11">
        <f t="shared" si="4"/>
        <v>3461.04341254867</v>
      </c>
      <c r="G9" s="111">
        <v>20.852852543169</v>
      </c>
      <c r="H9" s="11">
        <f t="shared" si="5"/>
        <v>237096.933415832</v>
      </c>
      <c r="I9" s="11">
        <f t="shared" si="6"/>
        <v>553226.177970274</v>
      </c>
      <c r="J9" s="11">
        <v>0.441253469265477</v>
      </c>
      <c r="K9" s="11">
        <f t="shared" si="0"/>
        <v>5017.05194554847</v>
      </c>
      <c r="L9" s="11">
        <f t="shared" si="1"/>
        <v>11706.4545396131</v>
      </c>
      <c r="M9" s="11"/>
      <c r="N9" s="11"/>
      <c r="O9" s="11"/>
      <c r="P9" s="11">
        <f t="shared" si="7"/>
        <v>24.6284445601692</v>
      </c>
      <c r="Q9" s="11">
        <f t="shared" si="8"/>
        <v>936879.092242962</v>
      </c>
    </row>
    <row r="10" ht="30" customHeight="1" spans="1:17">
      <c r="A10" s="8">
        <v>5</v>
      </c>
      <c r="B10" s="84" t="s">
        <v>200</v>
      </c>
      <c r="C10" s="11"/>
      <c r="D10" s="11"/>
      <c r="E10" s="11"/>
      <c r="F10" s="11"/>
      <c r="G10" s="111">
        <v>5.45210479581178</v>
      </c>
      <c r="H10" s="11">
        <f t="shared" si="5"/>
        <v>61990.4315283799</v>
      </c>
      <c r="I10" s="11">
        <f t="shared" si="6"/>
        <v>144644.340232887</v>
      </c>
      <c r="J10" s="11"/>
      <c r="K10" s="11"/>
      <c r="L10" s="11"/>
      <c r="M10" s="11"/>
      <c r="N10" s="11"/>
      <c r="O10" s="11"/>
      <c r="P10" s="11">
        <f t="shared" si="7"/>
        <v>5.45210479581178</v>
      </c>
      <c r="Q10" s="11">
        <f t="shared" si="8"/>
        <v>206634.771761266</v>
      </c>
    </row>
    <row r="11" ht="30" customHeight="1" spans="1:17">
      <c r="A11" s="8">
        <v>6</v>
      </c>
      <c r="B11" s="84" t="s">
        <v>201</v>
      </c>
      <c r="C11" s="11"/>
      <c r="D11" s="11"/>
      <c r="E11" s="11"/>
      <c r="F11" s="11"/>
      <c r="G11" s="111">
        <v>1.94508621240991</v>
      </c>
      <c r="H11" s="11">
        <f t="shared" si="5"/>
        <v>22115.6302351007</v>
      </c>
      <c r="I11" s="11">
        <f t="shared" si="6"/>
        <v>51603.1372152349</v>
      </c>
      <c r="J11" s="11"/>
      <c r="K11" s="11"/>
      <c r="L11" s="11"/>
      <c r="M11" s="11"/>
      <c r="N11" s="11"/>
      <c r="O11" s="11"/>
      <c r="P11" s="11">
        <f t="shared" si="7"/>
        <v>1.94508621240991</v>
      </c>
      <c r="Q11" s="11">
        <f t="shared" si="8"/>
        <v>73718.7674503356</v>
      </c>
    </row>
    <row r="12" ht="30" customHeight="1" spans="1:17">
      <c r="A12" s="8">
        <v>7</v>
      </c>
      <c r="B12" s="84" t="s">
        <v>202</v>
      </c>
      <c r="C12" s="11"/>
      <c r="D12" s="11"/>
      <c r="E12" s="11"/>
      <c r="F12" s="11"/>
      <c r="G12" s="111">
        <v>3.56762419899477</v>
      </c>
      <c r="H12" s="11">
        <f t="shared" si="5"/>
        <v>40563.8871425705</v>
      </c>
      <c r="I12" s="11">
        <f t="shared" si="6"/>
        <v>94649.0699993312</v>
      </c>
      <c r="J12" s="11"/>
      <c r="K12" s="11"/>
      <c r="L12" s="11"/>
      <c r="M12" s="11"/>
      <c r="N12" s="11"/>
      <c r="O12" s="11"/>
      <c r="P12" s="11">
        <f t="shared" si="7"/>
        <v>3.56762419899477</v>
      </c>
      <c r="Q12" s="11">
        <f t="shared" si="8"/>
        <v>135212.957141902</v>
      </c>
    </row>
    <row r="13" ht="30" customHeight="1" spans="1:17">
      <c r="A13" s="8">
        <v>8</v>
      </c>
      <c r="B13" s="84" t="s">
        <v>203</v>
      </c>
      <c r="C13" s="11"/>
      <c r="D13" s="11"/>
      <c r="E13" s="11"/>
      <c r="F13" s="11"/>
      <c r="G13" s="111">
        <v>3.43254038350809</v>
      </c>
      <c r="H13" s="11">
        <f t="shared" si="5"/>
        <v>39027.984160487</v>
      </c>
      <c r="I13" s="11">
        <f t="shared" si="6"/>
        <v>91065.2963744696</v>
      </c>
      <c r="J13" s="11"/>
      <c r="K13" s="11"/>
      <c r="L13" s="11"/>
      <c r="M13" s="11"/>
      <c r="N13" s="11"/>
      <c r="O13" s="11"/>
      <c r="P13" s="11">
        <f t="shared" si="7"/>
        <v>3.43254038350809</v>
      </c>
      <c r="Q13" s="11">
        <f t="shared" si="8"/>
        <v>130093.280534957</v>
      </c>
    </row>
    <row r="14" ht="30" customHeight="1" spans="1:17">
      <c r="A14" s="8">
        <v>9</v>
      </c>
      <c r="B14" s="84" t="s">
        <v>204</v>
      </c>
      <c r="C14" s="11"/>
      <c r="D14" s="11"/>
      <c r="E14" s="11"/>
      <c r="F14" s="11"/>
      <c r="G14" s="111">
        <v>5.32291435223178</v>
      </c>
      <c r="H14" s="11">
        <f t="shared" si="5"/>
        <v>60521.5361848753</v>
      </c>
      <c r="I14" s="11">
        <f t="shared" si="6"/>
        <v>141216.917764709</v>
      </c>
      <c r="J14" s="11"/>
      <c r="K14" s="11"/>
      <c r="L14" s="11"/>
      <c r="M14" s="11"/>
      <c r="N14" s="11"/>
      <c r="O14" s="11"/>
      <c r="P14" s="11">
        <f t="shared" si="7"/>
        <v>5.32291435223178</v>
      </c>
      <c r="Q14" s="11">
        <f t="shared" si="8"/>
        <v>201738.453949584</v>
      </c>
    </row>
    <row r="15" ht="30" customHeight="1" spans="1:17">
      <c r="A15" s="8">
        <v>10</v>
      </c>
      <c r="B15" s="84" t="s">
        <v>205</v>
      </c>
      <c r="C15" s="11"/>
      <c r="D15" s="11"/>
      <c r="E15" s="11"/>
      <c r="F15" s="11"/>
      <c r="G15" s="111">
        <v>1.93169747441622</v>
      </c>
      <c r="H15" s="11">
        <f t="shared" si="5"/>
        <v>21963.4002841124</v>
      </c>
      <c r="I15" s="11">
        <f t="shared" si="6"/>
        <v>51247.9339962623</v>
      </c>
      <c r="J15" s="11"/>
      <c r="K15" s="11"/>
      <c r="L15" s="11"/>
      <c r="M15" s="11"/>
      <c r="N15" s="11"/>
      <c r="O15" s="11"/>
      <c r="P15" s="11">
        <f t="shared" si="7"/>
        <v>1.93169747441622</v>
      </c>
      <c r="Q15" s="11">
        <f t="shared" si="8"/>
        <v>73211.3342803747</v>
      </c>
    </row>
    <row r="16" ht="30" customHeight="1" spans="1:17">
      <c r="A16" s="8">
        <v>11</v>
      </c>
      <c r="B16" s="84" t="s">
        <v>206</v>
      </c>
      <c r="C16" s="11"/>
      <c r="D16" s="11"/>
      <c r="E16" s="11"/>
      <c r="F16" s="11"/>
      <c r="G16" s="111">
        <v>0.261487193475933</v>
      </c>
      <c r="H16" s="11">
        <f t="shared" si="5"/>
        <v>2973.10938982136</v>
      </c>
      <c r="I16" s="11">
        <f t="shared" si="6"/>
        <v>6937.2552429165</v>
      </c>
      <c r="J16" s="11"/>
      <c r="K16" s="11"/>
      <c r="L16" s="11"/>
      <c r="M16" s="11"/>
      <c r="N16" s="11"/>
      <c r="O16" s="11"/>
      <c r="P16" s="11">
        <f t="shared" si="7"/>
        <v>0.261487193475933</v>
      </c>
      <c r="Q16" s="11">
        <f t="shared" si="8"/>
        <v>9910.36463273786</v>
      </c>
    </row>
    <row r="17" ht="30" customHeight="1" spans="1:17">
      <c r="A17" s="8">
        <v>12</v>
      </c>
      <c r="B17" s="84" t="s">
        <v>207</v>
      </c>
      <c r="C17" s="11"/>
      <c r="D17" s="11"/>
      <c r="E17" s="11"/>
      <c r="F17" s="11"/>
      <c r="G17" s="111">
        <v>0.460368125518787</v>
      </c>
      <c r="H17" s="11">
        <f t="shared" si="5"/>
        <v>5234.38558714861</v>
      </c>
      <c r="I17" s="11">
        <f t="shared" si="6"/>
        <v>12213.5663700134</v>
      </c>
      <c r="J17" s="11"/>
      <c r="K17" s="11"/>
      <c r="L17" s="11"/>
      <c r="M17" s="11"/>
      <c r="N17" s="11"/>
      <c r="O17" s="11"/>
      <c r="P17" s="11">
        <f t="shared" si="7"/>
        <v>0.460368125518787</v>
      </c>
      <c r="Q17" s="11">
        <f t="shared" si="8"/>
        <v>17447.951957162</v>
      </c>
    </row>
    <row r="18" s="2" customFormat="1" ht="30" customHeight="1" spans="1:17">
      <c r="A18" s="57" t="s">
        <v>19</v>
      </c>
      <c r="B18" s="58"/>
      <c r="C18" s="110">
        <f t="shared" ref="C18:Q18" si="9">SUM(C6:C17)</f>
        <v>12.8133998441346</v>
      </c>
      <c r="D18" s="110">
        <f t="shared" si="9"/>
        <v>145688.356227811</v>
      </c>
      <c r="E18" s="110">
        <f t="shared" si="9"/>
        <v>339939.497864892</v>
      </c>
      <c r="F18" s="110">
        <f t="shared" si="9"/>
        <v>13300.3090382117</v>
      </c>
      <c r="G18" s="110">
        <f t="shared" si="9"/>
        <v>75.1864603059367</v>
      </c>
      <c r="H18" s="110">
        <f t="shared" si="9"/>
        <v>854870.0536785</v>
      </c>
      <c r="I18" s="110">
        <f t="shared" si="9"/>
        <v>1994696.7919165</v>
      </c>
      <c r="J18" s="110">
        <f t="shared" si="9"/>
        <v>1.77896901526548</v>
      </c>
      <c r="K18" s="110">
        <f t="shared" si="9"/>
        <v>20226.8777035685</v>
      </c>
      <c r="L18" s="110">
        <f t="shared" si="9"/>
        <v>47196.0479749931</v>
      </c>
      <c r="M18" s="110">
        <f t="shared" si="9"/>
        <v>1.223</v>
      </c>
      <c r="N18" s="110">
        <f t="shared" si="9"/>
        <v>6952.755</v>
      </c>
      <c r="O18" s="110">
        <f t="shared" si="9"/>
        <v>16223.095</v>
      </c>
      <c r="P18" s="110">
        <f t="shared" si="9"/>
        <v>91.0018291653368</v>
      </c>
      <c r="Q18" s="110">
        <f t="shared" si="9"/>
        <v>3439093.78440448</v>
      </c>
    </row>
  </sheetData>
  <mergeCells count="12">
    <mergeCell ref="A1:Q1"/>
    <mergeCell ref="M2:Q2"/>
    <mergeCell ref="C3:L3"/>
    <mergeCell ref="C4:F4"/>
    <mergeCell ref="G4:I4"/>
    <mergeCell ref="J4:L4"/>
    <mergeCell ref="A18:B18"/>
    <mergeCell ref="A3:A5"/>
    <mergeCell ref="B3:B5"/>
    <mergeCell ref="P3:P5"/>
    <mergeCell ref="Q3:Q5"/>
    <mergeCell ref="M3:O4"/>
  </mergeCells>
  <conditionalFormatting sqref="B6">
    <cfRule type="duplicateValues" dxfId="0" priority="24"/>
    <cfRule type="duplicateValues" dxfId="0" priority="12"/>
  </conditionalFormatting>
  <conditionalFormatting sqref="B7">
    <cfRule type="duplicateValues" dxfId="0" priority="23"/>
    <cfRule type="duplicateValues" dxfId="0" priority="11"/>
  </conditionalFormatting>
  <conditionalFormatting sqref="B8">
    <cfRule type="duplicateValues" dxfId="0" priority="22"/>
    <cfRule type="duplicateValues" dxfId="0" priority="10"/>
  </conditionalFormatting>
  <conditionalFormatting sqref="B9">
    <cfRule type="duplicateValues" dxfId="0" priority="21"/>
    <cfRule type="duplicateValues" dxfId="0" priority="9"/>
  </conditionalFormatting>
  <conditionalFormatting sqref="B10">
    <cfRule type="duplicateValues" dxfId="0" priority="20"/>
    <cfRule type="duplicateValues" dxfId="0" priority="8"/>
  </conditionalFormatting>
  <conditionalFormatting sqref="B11">
    <cfRule type="duplicateValues" dxfId="0" priority="19"/>
    <cfRule type="duplicateValues" dxfId="0" priority="7"/>
  </conditionalFormatting>
  <conditionalFormatting sqref="B12">
    <cfRule type="duplicateValues" dxfId="0" priority="18"/>
    <cfRule type="duplicateValues" dxfId="0" priority="6"/>
  </conditionalFormatting>
  <conditionalFormatting sqref="B13">
    <cfRule type="duplicateValues" dxfId="0" priority="17"/>
    <cfRule type="duplicateValues" dxfId="0" priority="5"/>
  </conditionalFormatting>
  <conditionalFormatting sqref="B14">
    <cfRule type="duplicateValues" dxfId="0" priority="16"/>
    <cfRule type="duplicateValues" dxfId="0" priority="4"/>
  </conditionalFormatting>
  <conditionalFormatting sqref="B15">
    <cfRule type="duplicateValues" dxfId="0" priority="15"/>
    <cfRule type="duplicateValues" dxfId="0" priority="3"/>
  </conditionalFormatting>
  <conditionalFormatting sqref="B16">
    <cfRule type="duplicateValues" dxfId="0" priority="14"/>
    <cfRule type="duplicateValues" dxfId="0" priority="2"/>
  </conditionalFormatting>
  <conditionalFormatting sqref="B17">
    <cfRule type="duplicateValues" dxfId="0" priority="13"/>
    <cfRule type="duplicateValues" dxfId="0" priority="1"/>
  </conditionalFormatting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4"/>
  <sheetViews>
    <sheetView workbookViewId="0">
      <selection activeCell="A1" sqref="A1:Q1"/>
    </sheetView>
  </sheetViews>
  <sheetFormatPr defaultColWidth="9" defaultRowHeight="13.5"/>
  <cols>
    <col min="1" max="2" width="9" style="3"/>
    <col min="3" max="3" width="7.375" style="3" customWidth="1"/>
    <col min="4" max="4" width="6.625" style="3" customWidth="1"/>
    <col min="5" max="5" width="7.125" style="3" customWidth="1"/>
    <col min="6" max="6" width="6.75" style="3" customWidth="1"/>
    <col min="7" max="7" width="11.375" style="3"/>
    <col min="8" max="9" width="17.5" style="3"/>
    <col min="10" max="10" width="9.5" style="3" customWidth="1"/>
    <col min="11" max="11" width="10.75" style="3" customWidth="1"/>
    <col min="12" max="12" width="13.25" style="3" customWidth="1"/>
    <col min="13" max="15" width="5.25" style="3" customWidth="1"/>
    <col min="16" max="16" width="11.375" style="3"/>
    <col min="17" max="17" width="17.5" style="3"/>
    <col min="18" max="16384" width="9" style="3"/>
  </cols>
  <sheetData>
    <row r="1" ht="25.5" spans="1:17">
      <c r="A1" s="75" t="s">
        <v>208</v>
      </c>
      <c r="B1" s="75"/>
      <c r="C1" s="76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</row>
    <row r="2" ht="18.75" spans="1:17">
      <c r="A2" s="103"/>
      <c r="B2" s="103"/>
      <c r="C2" s="104"/>
      <c r="D2" s="105"/>
      <c r="E2" s="105"/>
      <c r="F2" s="105"/>
      <c r="G2" s="105"/>
      <c r="H2" s="105"/>
      <c r="I2" s="105"/>
      <c r="J2" s="105"/>
      <c r="K2" s="105" t="s">
        <v>1</v>
      </c>
      <c r="L2" s="105"/>
      <c r="M2" s="105"/>
      <c r="N2" s="105"/>
      <c r="O2" s="105"/>
      <c r="P2" s="105"/>
      <c r="Q2" s="105"/>
    </row>
    <row r="3" ht="18.75" spans="1:17">
      <c r="A3" s="77" t="s">
        <v>2</v>
      </c>
      <c r="B3" s="77" t="s">
        <v>3</v>
      </c>
      <c r="C3" s="78" t="s">
        <v>4</v>
      </c>
      <c r="D3" s="106"/>
      <c r="E3" s="106"/>
      <c r="F3" s="106"/>
      <c r="G3" s="106"/>
      <c r="H3" s="106"/>
      <c r="I3" s="106"/>
      <c r="J3" s="106"/>
      <c r="K3" s="106"/>
      <c r="L3" s="58"/>
      <c r="M3" s="91" t="s">
        <v>5</v>
      </c>
      <c r="N3" s="95"/>
      <c r="O3" s="96"/>
      <c r="P3" s="97" t="s">
        <v>6</v>
      </c>
      <c r="Q3" s="97" t="s">
        <v>7</v>
      </c>
    </row>
    <row r="4" ht="18.75" spans="1:17">
      <c r="A4" s="80"/>
      <c r="B4" s="81"/>
      <c r="C4" s="82" t="s">
        <v>8</v>
      </c>
      <c r="D4" s="77"/>
      <c r="E4" s="77"/>
      <c r="F4" s="77"/>
      <c r="G4" s="77" t="s">
        <v>9</v>
      </c>
      <c r="H4" s="77"/>
      <c r="I4" s="77"/>
      <c r="J4" s="77" t="s">
        <v>10</v>
      </c>
      <c r="K4" s="77"/>
      <c r="L4" s="77"/>
      <c r="M4" s="92"/>
      <c r="N4" s="98"/>
      <c r="O4" s="99"/>
      <c r="P4" s="100"/>
      <c r="Q4" s="100"/>
    </row>
    <row r="5" ht="37.5" spans="1:17">
      <c r="A5" s="80"/>
      <c r="B5" s="81"/>
      <c r="C5" s="82" t="s">
        <v>11</v>
      </c>
      <c r="D5" s="77" t="s">
        <v>12</v>
      </c>
      <c r="E5" s="77" t="s">
        <v>13</v>
      </c>
      <c r="F5" s="77" t="s">
        <v>14</v>
      </c>
      <c r="G5" s="77" t="s">
        <v>11</v>
      </c>
      <c r="H5" s="77" t="s">
        <v>12</v>
      </c>
      <c r="I5" s="77" t="s">
        <v>13</v>
      </c>
      <c r="J5" s="77" t="s">
        <v>11</v>
      </c>
      <c r="K5" s="77" t="s">
        <v>12</v>
      </c>
      <c r="L5" s="77" t="s">
        <v>13</v>
      </c>
      <c r="M5" s="77" t="s">
        <v>11</v>
      </c>
      <c r="N5" s="77" t="s">
        <v>12</v>
      </c>
      <c r="O5" s="77" t="s">
        <v>13</v>
      </c>
      <c r="P5" s="101"/>
      <c r="Q5" s="101"/>
    </row>
    <row r="6" ht="30" customHeight="1" spans="1:17">
      <c r="A6" s="8">
        <v>1</v>
      </c>
      <c r="B6" s="83" t="s">
        <v>34</v>
      </c>
      <c r="C6" s="11"/>
      <c r="D6" s="11"/>
      <c r="E6" s="11"/>
      <c r="F6" s="11"/>
      <c r="G6" s="11">
        <v>0</v>
      </c>
      <c r="H6" s="11"/>
      <c r="I6" s="11"/>
      <c r="J6" s="111">
        <v>0.6613800948645</v>
      </c>
      <c r="K6" s="11">
        <f>J6*37900*0.3</f>
        <v>7519.89167860936</v>
      </c>
      <c r="L6" s="11">
        <f>J6*37900*0.7</f>
        <v>17546.4139167552</v>
      </c>
      <c r="M6" s="11"/>
      <c r="N6" s="11"/>
      <c r="O6" s="11"/>
      <c r="P6" s="11">
        <f t="shared" ref="P6:P13" si="0">J6+G6</f>
        <v>0.6613800948645</v>
      </c>
      <c r="Q6" s="11">
        <f>L6+K6</f>
        <v>25066.3055953645</v>
      </c>
    </row>
    <row r="7" ht="30" customHeight="1" spans="1:17">
      <c r="A7" s="8">
        <v>2</v>
      </c>
      <c r="B7" s="84" t="s">
        <v>209</v>
      </c>
      <c r="C7" s="11"/>
      <c r="D7" s="11"/>
      <c r="E7" s="11"/>
      <c r="F7" s="11"/>
      <c r="G7" s="11">
        <v>5.2381331252859</v>
      </c>
      <c r="H7" s="11">
        <f t="shared" ref="H7:H13" si="1">G7*37900*0.3</f>
        <v>59557.5736345007</v>
      </c>
      <c r="I7" s="11">
        <f t="shared" ref="I7:I13" si="2">G7*37900*0.7</f>
        <v>138967.671813835</v>
      </c>
      <c r="J7" s="11"/>
      <c r="K7" s="11"/>
      <c r="L7" s="11"/>
      <c r="M7" s="11"/>
      <c r="N7" s="11"/>
      <c r="O7" s="11"/>
      <c r="P7" s="11">
        <f t="shared" si="0"/>
        <v>5.2381331252859</v>
      </c>
      <c r="Q7" s="11">
        <f t="shared" ref="Q7:Q13" si="3">I7+H7</f>
        <v>198525.245448336</v>
      </c>
    </row>
    <row r="8" ht="30" customHeight="1" spans="1:17">
      <c r="A8" s="8">
        <v>3</v>
      </c>
      <c r="B8" s="84" t="s">
        <v>210</v>
      </c>
      <c r="C8" s="11"/>
      <c r="D8" s="11"/>
      <c r="E8" s="11"/>
      <c r="F8" s="11"/>
      <c r="G8" s="11">
        <v>1.20371489444582</v>
      </c>
      <c r="H8" s="11">
        <f t="shared" si="1"/>
        <v>13686.238349849</v>
      </c>
      <c r="I8" s="11">
        <f t="shared" si="2"/>
        <v>31934.5561496476</v>
      </c>
      <c r="J8" s="11"/>
      <c r="K8" s="11"/>
      <c r="L8" s="11"/>
      <c r="M8" s="11"/>
      <c r="N8" s="11"/>
      <c r="O8" s="11"/>
      <c r="P8" s="11">
        <f t="shared" si="0"/>
        <v>1.20371489444582</v>
      </c>
      <c r="Q8" s="11">
        <f t="shared" si="3"/>
        <v>45620.7944994966</v>
      </c>
    </row>
    <row r="9" ht="30" customHeight="1" spans="1:17">
      <c r="A9" s="8">
        <v>4</v>
      </c>
      <c r="B9" s="84" t="s">
        <v>211</v>
      </c>
      <c r="C9" s="11"/>
      <c r="D9" s="11"/>
      <c r="E9" s="11"/>
      <c r="F9" s="11"/>
      <c r="G9" s="11">
        <v>3.00878273707548</v>
      </c>
      <c r="H9" s="11">
        <f t="shared" si="1"/>
        <v>34209.8597205482</v>
      </c>
      <c r="I9" s="11">
        <f t="shared" si="2"/>
        <v>79823.0060146125</v>
      </c>
      <c r="J9" s="11"/>
      <c r="K9" s="11"/>
      <c r="L9" s="11"/>
      <c r="M9" s="11"/>
      <c r="N9" s="11"/>
      <c r="O9" s="11"/>
      <c r="P9" s="11">
        <f t="shared" si="0"/>
        <v>3.00878273707548</v>
      </c>
      <c r="Q9" s="11">
        <f t="shared" si="3"/>
        <v>114032.865735161</v>
      </c>
    </row>
    <row r="10" ht="30" customHeight="1" spans="1:17">
      <c r="A10" s="8">
        <v>5</v>
      </c>
      <c r="B10" s="84" t="s">
        <v>212</v>
      </c>
      <c r="C10" s="11"/>
      <c r="D10" s="11"/>
      <c r="E10" s="11"/>
      <c r="F10" s="11"/>
      <c r="G10" s="11">
        <v>2.99938953576437</v>
      </c>
      <c r="H10" s="11">
        <f t="shared" si="1"/>
        <v>34103.0590216409</v>
      </c>
      <c r="I10" s="11">
        <f t="shared" si="2"/>
        <v>79573.8043838287</v>
      </c>
      <c r="J10" s="11"/>
      <c r="K10" s="11"/>
      <c r="L10" s="11"/>
      <c r="M10" s="11"/>
      <c r="N10" s="11"/>
      <c r="O10" s="11"/>
      <c r="P10" s="11">
        <f t="shared" si="0"/>
        <v>2.99938953576437</v>
      </c>
      <c r="Q10" s="11">
        <f t="shared" si="3"/>
        <v>113676.86340547</v>
      </c>
    </row>
    <row r="11" ht="30" customHeight="1" spans="1:17">
      <c r="A11" s="8">
        <v>6</v>
      </c>
      <c r="B11" s="84" t="s">
        <v>213</v>
      </c>
      <c r="C11" s="11"/>
      <c r="D11" s="11"/>
      <c r="E11" s="11"/>
      <c r="F11" s="11"/>
      <c r="G11" s="11">
        <v>2.49139599026523</v>
      </c>
      <c r="H11" s="11">
        <f t="shared" si="1"/>
        <v>28327.1724093157</v>
      </c>
      <c r="I11" s="11">
        <f t="shared" si="2"/>
        <v>66096.7356217366</v>
      </c>
      <c r="J11" s="11"/>
      <c r="K11" s="11"/>
      <c r="L11" s="11"/>
      <c r="M11" s="11"/>
      <c r="N11" s="11"/>
      <c r="O11" s="11"/>
      <c r="P11" s="11">
        <f t="shared" si="0"/>
        <v>2.49139599026523</v>
      </c>
      <c r="Q11" s="11">
        <f t="shared" si="3"/>
        <v>94423.9080310522</v>
      </c>
    </row>
    <row r="12" ht="30" customHeight="1" spans="1:17">
      <c r="A12" s="8">
        <v>7</v>
      </c>
      <c r="B12" s="84" t="s">
        <v>214</v>
      </c>
      <c r="C12" s="11"/>
      <c r="D12" s="11"/>
      <c r="E12" s="11"/>
      <c r="F12" s="11"/>
      <c r="G12" s="11">
        <v>1.51623676401564</v>
      </c>
      <c r="H12" s="11">
        <f t="shared" si="1"/>
        <v>17239.6120068578</v>
      </c>
      <c r="I12" s="11">
        <f t="shared" si="2"/>
        <v>40225.7613493349</v>
      </c>
      <c r="J12" s="11"/>
      <c r="K12" s="11"/>
      <c r="L12" s="11"/>
      <c r="M12" s="11"/>
      <c r="N12" s="11"/>
      <c r="O12" s="11"/>
      <c r="P12" s="11">
        <f t="shared" si="0"/>
        <v>1.51623676401564</v>
      </c>
      <c r="Q12" s="11">
        <f t="shared" si="3"/>
        <v>57465.3733561928</v>
      </c>
    </row>
    <row r="13" ht="30" customHeight="1" spans="1:17">
      <c r="A13" s="8">
        <v>8</v>
      </c>
      <c r="B13" s="84" t="s">
        <v>215</v>
      </c>
      <c r="C13" s="11"/>
      <c r="D13" s="11"/>
      <c r="E13" s="11"/>
      <c r="F13" s="11"/>
      <c r="G13" s="11">
        <v>0.106340011779695</v>
      </c>
      <c r="H13" s="11">
        <f t="shared" si="1"/>
        <v>1209.08593393513</v>
      </c>
      <c r="I13" s="11">
        <f t="shared" si="2"/>
        <v>2821.20051251531</v>
      </c>
      <c r="J13" s="11"/>
      <c r="K13" s="11"/>
      <c r="L13" s="11"/>
      <c r="M13" s="11"/>
      <c r="N13" s="11"/>
      <c r="O13" s="11"/>
      <c r="P13" s="11">
        <f t="shared" si="0"/>
        <v>0.106340011779695</v>
      </c>
      <c r="Q13" s="11">
        <f t="shared" si="3"/>
        <v>4030.28644645044</v>
      </c>
    </row>
    <row r="14" s="109" customFormat="1" ht="30" customHeight="1" spans="1:17">
      <c r="A14" s="107" t="s">
        <v>19</v>
      </c>
      <c r="B14" s="108"/>
      <c r="C14" s="110"/>
      <c r="D14" s="110"/>
      <c r="E14" s="110"/>
      <c r="F14" s="110"/>
      <c r="G14" s="110">
        <f t="shared" ref="G14:L14" si="4">SUM(G6:G13)</f>
        <v>16.5639930586321</v>
      </c>
      <c r="H14" s="110">
        <f t="shared" si="4"/>
        <v>188332.601076647</v>
      </c>
      <c r="I14" s="110">
        <f t="shared" si="4"/>
        <v>439442.735845511</v>
      </c>
      <c r="J14" s="110">
        <f t="shared" si="4"/>
        <v>0.6613800948645</v>
      </c>
      <c r="K14" s="110">
        <f t="shared" si="4"/>
        <v>7519.89167860936</v>
      </c>
      <c r="L14" s="110">
        <f t="shared" si="4"/>
        <v>17546.4139167552</v>
      </c>
      <c r="M14" s="110"/>
      <c r="N14" s="110"/>
      <c r="O14" s="110"/>
      <c r="P14" s="110">
        <f>SUM(P6:P13)</f>
        <v>17.2253731534966</v>
      </c>
      <c r="Q14" s="110">
        <f>SUM(Q6:Q13)</f>
        <v>652841.642517522</v>
      </c>
    </row>
  </sheetData>
  <mergeCells count="12">
    <mergeCell ref="A1:Q1"/>
    <mergeCell ref="K2:Q2"/>
    <mergeCell ref="C3:L3"/>
    <mergeCell ref="C4:F4"/>
    <mergeCell ref="G4:I4"/>
    <mergeCell ref="J4:L4"/>
    <mergeCell ref="A14:B14"/>
    <mergeCell ref="A3:A5"/>
    <mergeCell ref="B3:B5"/>
    <mergeCell ref="P3:P5"/>
    <mergeCell ref="Q3:Q5"/>
    <mergeCell ref="M3:O4"/>
  </mergeCell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2"/>
  <sheetViews>
    <sheetView workbookViewId="0">
      <selection activeCell="A1" sqref="A1:Q1"/>
    </sheetView>
  </sheetViews>
  <sheetFormatPr defaultColWidth="9" defaultRowHeight="13.5"/>
  <cols>
    <col min="1" max="2" width="9" style="3"/>
    <col min="3" max="3" width="7.625" style="3" customWidth="1"/>
    <col min="4" max="4" width="7.375" style="3" customWidth="1"/>
    <col min="5" max="5" width="7.25" style="3" customWidth="1"/>
    <col min="6" max="6" width="9" style="3"/>
    <col min="7" max="7" width="9.25" style="3"/>
    <col min="8" max="9" width="14.125" style="3"/>
    <col min="10" max="10" width="8" style="3" customWidth="1"/>
    <col min="11" max="11" width="7.625" style="3" customWidth="1"/>
    <col min="12" max="12" width="7.75" style="3" customWidth="1"/>
    <col min="13" max="13" width="7.125" style="3" customWidth="1"/>
    <col min="14" max="14" width="6" style="3" customWidth="1"/>
    <col min="15" max="15" width="8" style="3" customWidth="1"/>
    <col min="16" max="16" width="9.25" style="3"/>
    <col min="17" max="17" width="15.375" style="3"/>
    <col min="18" max="16384" width="9" style="3"/>
  </cols>
  <sheetData>
    <row r="1" ht="25.5" spans="1:17">
      <c r="A1" s="75" t="s">
        <v>216</v>
      </c>
      <c r="B1" s="75"/>
      <c r="C1" s="76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</row>
    <row r="2" ht="18.75" spans="1:17">
      <c r="A2" s="103"/>
      <c r="B2" s="103"/>
      <c r="C2" s="104"/>
      <c r="D2" s="105"/>
      <c r="E2" s="105"/>
      <c r="F2" s="105"/>
      <c r="G2" s="105"/>
      <c r="H2" s="105"/>
      <c r="I2" s="105"/>
      <c r="J2" s="105"/>
      <c r="K2" s="105" t="s">
        <v>1</v>
      </c>
      <c r="L2" s="105"/>
      <c r="M2" s="105"/>
      <c r="N2" s="105"/>
      <c r="O2" s="105"/>
      <c r="P2" s="105"/>
      <c r="Q2" s="105"/>
    </row>
    <row r="3" ht="18.75" spans="1:17">
      <c r="A3" s="77" t="s">
        <v>2</v>
      </c>
      <c r="B3" s="77" t="s">
        <v>3</v>
      </c>
      <c r="C3" s="78" t="s">
        <v>4</v>
      </c>
      <c r="D3" s="106"/>
      <c r="E3" s="106"/>
      <c r="F3" s="106"/>
      <c r="G3" s="106"/>
      <c r="H3" s="106"/>
      <c r="I3" s="106"/>
      <c r="J3" s="106"/>
      <c r="K3" s="106"/>
      <c r="L3" s="58"/>
      <c r="M3" s="91" t="s">
        <v>5</v>
      </c>
      <c r="N3" s="95"/>
      <c r="O3" s="96"/>
      <c r="P3" s="97" t="s">
        <v>6</v>
      </c>
      <c r="Q3" s="97" t="s">
        <v>7</v>
      </c>
    </row>
    <row r="4" ht="18.75" spans="1:17">
      <c r="A4" s="80"/>
      <c r="B4" s="81"/>
      <c r="C4" s="82" t="s">
        <v>8</v>
      </c>
      <c r="D4" s="77"/>
      <c r="E4" s="77"/>
      <c r="F4" s="77"/>
      <c r="G4" s="77" t="s">
        <v>9</v>
      </c>
      <c r="H4" s="77"/>
      <c r="I4" s="77"/>
      <c r="J4" s="77" t="s">
        <v>10</v>
      </c>
      <c r="K4" s="77"/>
      <c r="L4" s="77"/>
      <c r="M4" s="92"/>
      <c r="N4" s="98"/>
      <c r="O4" s="99"/>
      <c r="P4" s="100"/>
      <c r="Q4" s="100"/>
    </row>
    <row r="5" ht="18.75" spans="1:17">
      <c r="A5" s="80"/>
      <c r="B5" s="81"/>
      <c r="C5" s="82" t="s">
        <v>11</v>
      </c>
      <c r="D5" s="77" t="s">
        <v>12</v>
      </c>
      <c r="E5" s="77" t="s">
        <v>13</v>
      </c>
      <c r="F5" s="77" t="s">
        <v>14</v>
      </c>
      <c r="G5" s="77" t="s">
        <v>11</v>
      </c>
      <c r="H5" s="77" t="s">
        <v>12</v>
      </c>
      <c r="I5" s="77" t="s">
        <v>13</v>
      </c>
      <c r="J5" s="77" t="s">
        <v>11</v>
      </c>
      <c r="K5" s="77" t="s">
        <v>12</v>
      </c>
      <c r="L5" s="77" t="s">
        <v>13</v>
      </c>
      <c r="M5" s="77" t="s">
        <v>11</v>
      </c>
      <c r="N5" s="77" t="s">
        <v>12</v>
      </c>
      <c r="O5" s="77" t="s">
        <v>13</v>
      </c>
      <c r="P5" s="101"/>
      <c r="Q5" s="101"/>
    </row>
    <row r="6" ht="30" customHeight="1" spans="1:17">
      <c r="A6" s="8">
        <v>1</v>
      </c>
      <c r="B6" s="84" t="s">
        <v>217</v>
      </c>
      <c r="C6" s="64"/>
      <c r="D6" s="64"/>
      <c r="E6" s="64"/>
      <c r="F6" s="64"/>
      <c r="G6" s="64">
        <v>4.90140158252511</v>
      </c>
      <c r="H6" s="64">
        <f t="shared" ref="H6:H11" si="0">G6*37900*0.3</f>
        <v>55728.9359933105</v>
      </c>
      <c r="I6" s="64">
        <f t="shared" ref="I6:I11" si="1">G6*37900*0.7</f>
        <v>130034.183984391</v>
      </c>
      <c r="J6" s="64"/>
      <c r="K6" s="64"/>
      <c r="L6" s="64"/>
      <c r="M6" s="64"/>
      <c r="N6" s="64"/>
      <c r="O6" s="64"/>
      <c r="P6" s="11">
        <v>4.90140158252511</v>
      </c>
      <c r="Q6" s="11">
        <f t="shared" ref="Q6:Q11" si="2">I6+H6</f>
        <v>185763.119977702</v>
      </c>
    </row>
    <row r="7" ht="30" customHeight="1" spans="1:17">
      <c r="A7" s="8">
        <v>2</v>
      </c>
      <c r="B7" s="84" t="s">
        <v>218</v>
      </c>
      <c r="C7" s="64"/>
      <c r="D7" s="64"/>
      <c r="E7" s="64"/>
      <c r="F7" s="64"/>
      <c r="G7" s="64">
        <v>4.7926915331772</v>
      </c>
      <c r="H7" s="64">
        <f t="shared" si="0"/>
        <v>54492.9027322248</v>
      </c>
      <c r="I7" s="64">
        <f t="shared" si="1"/>
        <v>127150.106375191</v>
      </c>
      <c r="J7" s="64"/>
      <c r="K7" s="64"/>
      <c r="L7" s="64"/>
      <c r="M7" s="64"/>
      <c r="N7" s="64"/>
      <c r="O7" s="64"/>
      <c r="P7" s="11">
        <v>4.7926915331772</v>
      </c>
      <c r="Q7" s="11">
        <f t="shared" si="2"/>
        <v>181643.009107416</v>
      </c>
    </row>
    <row r="8" ht="30" customHeight="1" spans="1:17">
      <c r="A8" s="8">
        <v>3</v>
      </c>
      <c r="B8" s="84" t="s">
        <v>219</v>
      </c>
      <c r="C8" s="64"/>
      <c r="D8" s="64"/>
      <c r="E8" s="64"/>
      <c r="F8" s="64"/>
      <c r="G8" s="64">
        <v>2.48656251696495</v>
      </c>
      <c r="H8" s="64">
        <f t="shared" si="0"/>
        <v>28272.2158178915</v>
      </c>
      <c r="I8" s="64">
        <f t="shared" si="1"/>
        <v>65968.5035750801</v>
      </c>
      <c r="J8" s="64"/>
      <c r="K8" s="64"/>
      <c r="L8" s="64"/>
      <c r="M8" s="64"/>
      <c r="N8" s="64"/>
      <c r="O8" s="64"/>
      <c r="P8" s="11">
        <v>2.48656251696495</v>
      </c>
      <c r="Q8" s="11">
        <f t="shared" si="2"/>
        <v>94240.7193929716</v>
      </c>
    </row>
    <row r="9" ht="30" customHeight="1" spans="1:17">
      <c r="A9" s="8">
        <v>4</v>
      </c>
      <c r="B9" s="84" t="s">
        <v>220</v>
      </c>
      <c r="C9" s="64"/>
      <c r="D9" s="64"/>
      <c r="E9" s="64"/>
      <c r="F9" s="64"/>
      <c r="G9" s="64">
        <v>10.6637101122341</v>
      </c>
      <c r="H9" s="64">
        <f t="shared" si="0"/>
        <v>121246.383976102</v>
      </c>
      <c r="I9" s="64">
        <f t="shared" si="1"/>
        <v>282908.229277571</v>
      </c>
      <c r="J9" s="64"/>
      <c r="K9" s="64"/>
      <c r="L9" s="64"/>
      <c r="M9" s="64"/>
      <c r="N9" s="64"/>
      <c r="O9" s="64"/>
      <c r="P9" s="11">
        <v>10.6637101122341</v>
      </c>
      <c r="Q9" s="11">
        <f t="shared" si="2"/>
        <v>404154.613253672</v>
      </c>
    </row>
    <row r="10" ht="30" customHeight="1" spans="1:17">
      <c r="A10" s="8">
        <v>5</v>
      </c>
      <c r="B10" s="84" t="s">
        <v>221</v>
      </c>
      <c r="C10" s="64"/>
      <c r="D10" s="64"/>
      <c r="E10" s="64"/>
      <c r="F10" s="64"/>
      <c r="G10" s="64">
        <v>3.31939299198514</v>
      </c>
      <c r="H10" s="64">
        <f t="shared" si="0"/>
        <v>37741.498318871</v>
      </c>
      <c r="I10" s="64">
        <f t="shared" si="1"/>
        <v>88063.4960773658</v>
      </c>
      <c r="J10" s="64"/>
      <c r="K10" s="64"/>
      <c r="L10" s="64"/>
      <c r="M10" s="64"/>
      <c r="N10" s="64"/>
      <c r="O10" s="64"/>
      <c r="P10" s="11">
        <v>3.31939299198514</v>
      </c>
      <c r="Q10" s="11">
        <f t="shared" si="2"/>
        <v>125804.994396237</v>
      </c>
    </row>
    <row r="11" ht="30" customHeight="1" spans="1:17">
      <c r="A11" s="8">
        <v>6</v>
      </c>
      <c r="B11" s="84" t="s">
        <v>222</v>
      </c>
      <c r="C11" s="64"/>
      <c r="D11" s="64"/>
      <c r="E11" s="64"/>
      <c r="F11" s="64"/>
      <c r="G11" s="64">
        <v>6.27557324605253</v>
      </c>
      <c r="H11" s="64">
        <f t="shared" si="0"/>
        <v>71353.2678076173</v>
      </c>
      <c r="I11" s="64">
        <f t="shared" si="1"/>
        <v>166490.958217774</v>
      </c>
      <c r="J11" s="64"/>
      <c r="K11" s="64"/>
      <c r="L11" s="64"/>
      <c r="M11" s="64"/>
      <c r="N11" s="64"/>
      <c r="O11" s="64"/>
      <c r="P11" s="11">
        <v>6.27557324605253</v>
      </c>
      <c r="Q11" s="11">
        <f t="shared" si="2"/>
        <v>237844.226025391</v>
      </c>
    </row>
    <row r="12" s="2" customFormat="1" ht="30" customHeight="1" spans="1:17">
      <c r="A12" s="107" t="s">
        <v>19</v>
      </c>
      <c r="B12" s="108"/>
      <c r="C12" s="68"/>
      <c r="D12" s="68"/>
      <c r="E12" s="68"/>
      <c r="F12" s="68"/>
      <c r="G12" s="68">
        <f t="shared" ref="G12:I12" si="3">SUM(G6:G11)</f>
        <v>32.439331982939</v>
      </c>
      <c r="H12" s="68">
        <f t="shared" si="3"/>
        <v>368835.204646017</v>
      </c>
      <c r="I12" s="68">
        <f t="shared" si="3"/>
        <v>860615.477507372</v>
      </c>
      <c r="J12" s="68"/>
      <c r="K12" s="68"/>
      <c r="L12" s="68"/>
      <c r="M12" s="68"/>
      <c r="N12" s="68"/>
      <c r="O12" s="68"/>
      <c r="P12" s="18">
        <f>SUM(P6:P11)</f>
        <v>32.439331982939</v>
      </c>
      <c r="Q12" s="18">
        <f>SUM(Q6:Q11)</f>
        <v>1229450.68215339</v>
      </c>
    </row>
  </sheetData>
  <mergeCells count="12">
    <mergeCell ref="A1:Q1"/>
    <mergeCell ref="K2:Q2"/>
    <mergeCell ref="C3:L3"/>
    <mergeCell ref="C4:F4"/>
    <mergeCell ref="G4:I4"/>
    <mergeCell ref="J4:L4"/>
    <mergeCell ref="A12:B12"/>
    <mergeCell ref="A3:A5"/>
    <mergeCell ref="B3:B5"/>
    <mergeCell ref="P3:P5"/>
    <mergeCell ref="Q3:Q5"/>
    <mergeCell ref="M3:O4"/>
  </mergeCell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30"/>
  <sheetViews>
    <sheetView workbookViewId="0">
      <selection activeCell="A1" sqref="A1:T1"/>
    </sheetView>
  </sheetViews>
  <sheetFormatPr defaultColWidth="9" defaultRowHeight="13.5"/>
  <cols>
    <col min="1" max="1" width="5.75" style="3" customWidth="1"/>
    <col min="2" max="2" width="9" style="3"/>
    <col min="3" max="3" width="9.25" style="3"/>
    <col min="4" max="4" width="14.125" style="3"/>
    <col min="5" max="5" width="15.375" style="3"/>
    <col min="6" max="6" width="12.875" style="3"/>
    <col min="7" max="7" width="10.375" style="3"/>
    <col min="8" max="9" width="15.375" style="3"/>
    <col min="10" max="10" width="9" style="3"/>
    <col min="11" max="11" width="12.875" style="3"/>
    <col min="12" max="12" width="14.125" style="3"/>
    <col min="13" max="15" width="12.875" style="3"/>
    <col min="16" max="16" width="9" style="3"/>
    <col min="17" max="18" width="12.875" style="3"/>
    <col min="19" max="19" width="10.375" style="3"/>
    <col min="20" max="20" width="16.625" style="3"/>
    <col min="21" max="22" width="9" style="3"/>
    <col min="23" max="23" width="11.25" style="3" customWidth="1"/>
    <col min="24" max="16384" width="9" style="3"/>
  </cols>
  <sheetData>
    <row r="1" ht="25.5" spans="1:20">
      <c r="A1" s="75" t="s">
        <v>223</v>
      </c>
      <c r="B1" s="75"/>
      <c r="C1" s="76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</row>
    <row r="2" ht="18.75" spans="1:20">
      <c r="A2" s="77" t="s">
        <v>2</v>
      </c>
      <c r="B2" s="77" t="s">
        <v>3</v>
      </c>
      <c r="C2" s="78" t="s">
        <v>4</v>
      </c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90"/>
      <c r="P2" s="91" t="s">
        <v>5</v>
      </c>
      <c r="Q2" s="95"/>
      <c r="R2" s="96"/>
      <c r="S2" s="97" t="s">
        <v>6</v>
      </c>
      <c r="T2" s="97" t="s">
        <v>7</v>
      </c>
    </row>
    <row r="3" ht="18.75" spans="1:20">
      <c r="A3" s="80"/>
      <c r="B3" s="81"/>
      <c r="C3" s="82" t="s">
        <v>8</v>
      </c>
      <c r="D3" s="77"/>
      <c r="E3" s="77"/>
      <c r="F3" s="77"/>
      <c r="G3" s="77" t="s">
        <v>9</v>
      </c>
      <c r="H3" s="77"/>
      <c r="I3" s="77"/>
      <c r="J3" s="77" t="s">
        <v>10</v>
      </c>
      <c r="K3" s="77"/>
      <c r="L3" s="77"/>
      <c r="M3" s="7" t="s">
        <v>10</v>
      </c>
      <c r="N3" s="7"/>
      <c r="O3" s="7"/>
      <c r="P3" s="92"/>
      <c r="Q3" s="98"/>
      <c r="R3" s="99"/>
      <c r="S3" s="100"/>
      <c r="T3" s="100"/>
    </row>
    <row r="4" ht="18.75" spans="1:20">
      <c r="A4" s="80"/>
      <c r="B4" s="81"/>
      <c r="C4" s="82" t="s">
        <v>11</v>
      </c>
      <c r="D4" s="77" t="s">
        <v>12</v>
      </c>
      <c r="E4" s="77" t="s">
        <v>13</v>
      </c>
      <c r="F4" s="77" t="s">
        <v>14</v>
      </c>
      <c r="G4" s="77" t="s">
        <v>11</v>
      </c>
      <c r="H4" s="77" t="s">
        <v>12</v>
      </c>
      <c r="I4" s="77" t="s">
        <v>13</v>
      </c>
      <c r="J4" s="77" t="s">
        <v>11</v>
      </c>
      <c r="K4" s="77" t="s">
        <v>12</v>
      </c>
      <c r="L4" s="77" t="s">
        <v>13</v>
      </c>
      <c r="M4" s="7" t="s">
        <v>11</v>
      </c>
      <c r="N4" s="7" t="s">
        <v>12</v>
      </c>
      <c r="O4" s="7" t="s">
        <v>13</v>
      </c>
      <c r="P4" s="77" t="s">
        <v>11</v>
      </c>
      <c r="Q4" s="77" t="s">
        <v>12</v>
      </c>
      <c r="R4" s="77" t="s">
        <v>13</v>
      </c>
      <c r="S4" s="101"/>
      <c r="T4" s="101"/>
    </row>
    <row r="5" ht="30" customHeight="1" spans="1:20">
      <c r="A5" s="8">
        <v>1</v>
      </c>
      <c r="B5" s="83" t="s">
        <v>224</v>
      </c>
      <c r="C5" s="11">
        <v>0</v>
      </c>
      <c r="D5" s="11">
        <f t="shared" ref="D5:D29" si="0">C5*37900*0.3</f>
        <v>0</v>
      </c>
      <c r="E5" s="11">
        <f t="shared" ref="E5:E29" si="1">C5*37900*0.7</f>
        <v>0</v>
      </c>
      <c r="F5" s="11">
        <f t="shared" ref="F5:F29" si="2">C5*1730*0.6</f>
        <v>0</v>
      </c>
      <c r="G5" s="11">
        <v>10.8574636845</v>
      </c>
      <c r="H5" s="11">
        <f t="shared" ref="H5:H29" si="3">G5*37900*0.3</f>
        <v>123449.362092765</v>
      </c>
      <c r="I5" s="11">
        <f t="shared" ref="I5:I29" si="4">G5*37900*0.7</f>
        <v>288048.511549785</v>
      </c>
      <c r="J5" s="11"/>
      <c r="K5" s="11"/>
      <c r="L5" s="11"/>
      <c r="M5" s="11"/>
      <c r="N5" s="11"/>
      <c r="O5" s="11"/>
      <c r="P5" s="11"/>
      <c r="Q5" s="11"/>
      <c r="R5" s="11"/>
      <c r="S5" s="11">
        <f t="shared" ref="S5:S24" si="5">P5+J5+G5+C5</f>
        <v>10.8574636845</v>
      </c>
      <c r="T5" s="11">
        <f t="shared" ref="T5:T24" si="6">R5+Q5+L5+K5+I5+H5+F5+E5+D5</f>
        <v>411497.87364255</v>
      </c>
    </row>
    <row r="6" ht="30" customHeight="1" spans="1:20">
      <c r="A6" s="8">
        <v>2</v>
      </c>
      <c r="B6" s="83" t="s">
        <v>93</v>
      </c>
      <c r="C6" s="11">
        <v>0</v>
      </c>
      <c r="D6" s="11">
        <f t="shared" si="0"/>
        <v>0</v>
      </c>
      <c r="E6" s="11">
        <f t="shared" si="1"/>
        <v>0</v>
      </c>
      <c r="F6" s="11">
        <f t="shared" si="2"/>
        <v>0</v>
      </c>
      <c r="G6" s="11">
        <v>0</v>
      </c>
      <c r="H6" s="11">
        <f t="shared" si="3"/>
        <v>0</v>
      </c>
      <c r="I6" s="11">
        <f t="shared" si="4"/>
        <v>0</v>
      </c>
      <c r="J6" s="93">
        <v>2.8271482280265</v>
      </c>
      <c r="K6" s="11">
        <f t="shared" ref="K6:K29" si="7">J6*37900*0.3</f>
        <v>32144.6753526613</v>
      </c>
      <c r="L6" s="11">
        <f t="shared" ref="L6:L29" si="8">J6*37900*0.7</f>
        <v>75004.242489543</v>
      </c>
      <c r="M6" s="11"/>
      <c r="N6" s="11"/>
      <c r="O6" s="11"/>
      <c r="P6" s="11"/>
      <c r="Q6" s="11"/>
      <c r="R6" s="11"/>
      <c r="S6" s="11">
        <f t="shared" si="5"/>
        <v>2.8271482280265</v>
      </c>
      <c r="T6" s="11">
        <f t="shared" si="6"/>
        <v>107148.917842204</v>
      </c>
    </row>
    <row r="7" ht="30" customHeight="1" spans="1:20">
      <c r="A7" s="8">
        <v>3</v>
      </c>
      <c r="B7" s="83" t="s">
        <v>225</v>
      </c>
      <c r="C7" s="11">
        <v>0.796099487494481</v>
      </c>
      <c r="D7" s="11">
        <f t="shared" si="0"/>
        <v>9051.65117281225</v>
      </c>
      <c r="E7" s="11">
        <f t="shared" si="1"/>
        <v>21120.5194032286</v>
      </c>
      <c r="F7" s="11">
        <f t="shared" si="2"/>
        <v>826.351268019271</v>
      </c>
      <c r="G7" s="11">
        <v>6.28459035553581</v>
      </c>
      <c r="H7" s="11">
        <f t="shared" si="3"/>
        <v>71455.7923424422</v>
      </c>
      <c r="I7" s="11">
        <f t="shared" si="4"/>
        <v>166730.182132365</v>
      </c>
      <c r="J7" s="11"/>
      <c r="K7" s="11">
        <f t="shared" si="7"/>
        <v>0</v>
      </c>
      <c r="L7" s="11">
        <f t="shared" si="8"/>
        <v>0</v>
      </c>
      <c r="M7" s="11"/>
      <c r="N7" s="11"/>
      <c r="O7" s="11"/>
      <c r="P7" s="11"/>
      <c r="Q7" s="11"/>
      <c r="R7" s="11"/>
      <c r="S7" s="11">
        <f t="shared" si="5"/>
        <v>7.08068984303029</v>
      </c>
      <c r="T7" s="11">
        <f t="shared" si="6"/>
        <v>269184.496318867</v>
      </c>
    </row>
    <row r="8" ht="30" customHeight="1" spans="1:20">
      <c r="A8" s="8">
        <v>4</v>
      </c>
      <c r="B8" s="83" t="s">
        <v>226</v>
      </c>
      <c r="C8" s="11">
        <v>8.18767174123374</v>
      </c>
      <c r="D8" s="11">
        <f t="shared" si="0"/>
        <v>93093.8276978276</v>
      </c>
      <c r="E8" s="11">
        <f t="shared" si="1"/>
        <v>217218.931294931</v>
      </c>
      <c r="F8" s="11">
        <f t="shared" si="2"/>
        <v>8498.80326740062</v>
      </c>
      <c r="G8" s="11">
        <v>3.6585289057864</v>
      </c>
      <c r="H8" s="11">
        <f t="shared" si="3"/>
        <v>41597.4736587914</v>
      </c>
      <c r="I8" s="11">
        <f t="shared" si="4"/>
        <v>97060.7718705132</v>
      </c>
      <c r="J8" s="11"/>
      <c r="K8" s="11">
        <f t="shared" si="7"/>
        <v>0</v>
      </c>
      <c r="L8" s="11">
        <f t="shared" si="8"/>
        <v>0</v>
      </c>
      <c r="M8" s="11"/>
      <c r="N8" s="11"/>
      <c r="O8" s="11"/>
      <c r="P8" s="11"/>
      <c r="Q8" s="11"/>
      <c r="R8" s="11"/>
      <c r="S8" s="11">
        <f t="shared" si="5"/>
        <v>11.8462006470201</v>
      </c>
      <c r="T8" s="11">
        <f t="shared" si="6"/>
        <v>457469.807789464</v>
      </c>
    </row>
    <row r="9" ht="30" customHeight="1" spans="1:20">
      <c r="A9" s="8">
        <v>5</v>
      </c>
      <c r="B9" s="83" t="s">
        <v>227</v>
      </c>
      <c r="C9" s="11">
        <v>0.606557528040998</v>
      </c>
      <c r="D9" s="11">
        <f t="shared" si="0"/>
        <v>6896.55909382615</v>
      </c>
      <c r="E9" s="11">
        <f t="shared" si="1"/>
        <v>16091.9712189277</v>
      </c>
      <c r="F9" s="11">
        <f t="shared" si="2"/>
        <v>629.606714106556</v>
      </c>
      <c r="G9" s="11">
        <v>0.862634183241187</v>
      </c>
      <c r="H9" s="11">
        <f t="shared" si="3"/>
        <v>9808.1506634523</v>
      </c>
      <c r="I9" s="11">
        <f t="shared" si="4"/>
        <v>22885.6848813887</v>
      </c>
      <c r="J9" s="11"/>
      <c r="K9" s="11">
        <f t="shared" si="7"/>
        <v>0</v>
      </c>
      <c r="L9" s="11">
        <f t="shared" si="8"/>
        <v>0</v>
      </c>
      <c r="M9" s="11"/>
      <c r="N9" s="11"/>
      <c r="O9" s="11"/>
      <c r="P9" s="11"/>
      <c r="Q9" s="11"/>
      <c r="R9" s="11"/>
      <c r="S9" s="11">
        <f t="shared" si="5"/>
        <v>1.46919171128219</v>
      </c>
      <c r="T9" s="11">
        <f t="shared" si="6"/>
        <v>56311.9725717014</v>
      </c>
    </row>
    <row r="10" ht="30" customHeight="1" spans="1:20">
      <c r="A10" s="8">
        <v>6</v>
      </c>
      <c r="B10" s="83" t="s">
        <v>228</v>
      </c>
      <c r="C10" s="11">
        <v>1.2518496600774</v>
      </c>
      <c r="D10" s="11">
        <f t="shared" si="0"/>
        <v>14233.53063508</v>
      </c>
      <c r="E10" s="11">
        <f t="shared" si="1"/>
        <v>33211.5714818534</v>
      </c>
      <c r="F10" s="11">
        <f t="shared" si="2"/>
        <v>1299.41994716034</v>
      </c>
      <c r="G10" s="11">
        <v>16.2336715803929</v>
      </c>
      <c r="H10" s="11">
        <f t="shared" si="3"/>
        <v>184576.845869067</v>
      </c>
      <c r="I10" s="11">
        <f t="shared" si="4"/>
        <v>430679.307027824</v>
      </c>
      <c r="J10" s="11"/>
      <c r="K10" s="11">
        <f t="shared" si="7"/>
        <v>0</v>
      </c>
      <c r="L10" s="11">
        <f t="shared" si="8"/>
        <v>0</v>
      </c>
      <c r="M10" s="11"/>
      <c r="N10" s="11"/>
      <c r="O10" s="11"/>
      <c r="P10" s="11"/>
      <c r="Q10" s="11"/>
      <c r="R10" s="11"/>
      <c r="S10" s="11">
        <f t="shared" si="5"/>
        <v>17.4855212404703</v>
      </c>
      <c r="T10" s="11">
        <f t="shared" si="6"/>
        <v>664000.674960985</v>
      </c>
    </row>
    <row r="11" ht="30" customHeight="1" spans="1:20">
      <c r="A11" s="8">
        <v>7</v>
      </c>
      <c r="B11" s="83" t="s">
        <v>229</v>
      </c>
      <c r="C11" s="11">
        <v>4.27572431522155</v>
      </c>
      <c r="D11" s="11">
        <f t="shared" si="0"/>
        <v>48614.985464069</v>
      </c>
      <c r="E11" s="11">
        <f t="shared" si="1"/>
        <v>113434.966082828</v>
      </c>
      <c r="F11" s="11">
        <f t="shared" si="2"/>
        <v>4438.20183919997</v>
      </c>
      <c r="G11" s="11">
        <v>18.5256785387382</v>
      </c>
      <c r="H11" s="11">
        <f t="shared" si="3"/>
        <v>210636.964985453</v>
      </c>
      <c r="I11" s="11">
        <f t="shared" si="4"/>
        <v>491486.251632724</v>
      </c>
      <c r="J11" s="11"/>
      <c r="K11" s="11">
        <f t="shared" si="7"/>
        <v>0</v>
      </c>
      <c r="L11" s="11">
        <f t="shared" si="8"/>
        <v>0</v>
      </c>
      <c r="M11" s="11"/>
      <c r="N11" s="11"/>
      <c r="O11" s="11"/>
      <c r="P11" s="11"/>
      <c r="Q11" s="11"/>
      <c r="R11" s="11"/>
      <c r="S11" s="11">
        <f t="shared" si="5"/>
        <v>22.8014028539598</v>
      </c>
      <c r="T11" s="11">
        <f t="shared" si="6"/>
        <v>868611.370004274</v>
      </c>
    </row>
    <row r="12" ht="30" customHeight="1" spans="1:20">
      <c r="A12" s="8">
        <v>8</v>
      </c>
      <c r="B12" s="83" t="s">
        <v>230</v>
      </c>
      <c r="C12" s="11">
        <v>7.84804670963031</v>
      </c>
      <c r="D12" s="11">
        <f t="shared" si="0"/>
        <v>89232.2910884966</v>
      </c>
      <c r="E12" s="11">
        <f t="shared" si="1"/>
        <v>208208.679206492</v>
      </c>
      <c r="F12" s="11">
        <f t="shared" si="2"/>
        <v>8146.27248459626</v>
      </c>
      <c r="G12" s="11">
        <v>6.83534623462865</v>
      </c>
      <c r="H12" s="11">
        <f t="shared" si="3"/>
        <v>77717.8866877277</v>
      </c>
      <c r="I12" s="11">
        <f t="shared" si="4"/>
        <v>181341.735604698</v>
      </c>
      <c r="J12" s="11"/>
      <c r="K12" s="11">
        <f t="shared" si="7"/>
        <v>0</v>
      </c>
      <c r="L12" s="11">
        <f t="shared" si="8"/>
        <v>0</v>
      </c>
      <c r="M12" s="11"/>
      <c r="N12" s="11"/>
      <c r="O12" s="11"/>
      <c r="P12" s="11"/>
      <c r="Q12" s="11"/>
      <c r="R12" s="11"/>
      <c r="S12" s="11">
        <f t="shared" si="5"/>
        <v>14.683392944259</v>
      </c>
      <c r="T12" s="11">
        <f t="shared" si="6"/>
        <v>564646.865072011</v>
      </c>
    </row>
    <row r="13" ht="30" customHeight="1" spans="1:20">
      <c r="A13" s="8">
        <v>9</v>
      </c>
      <c r="B13" s="83" t="s">
        <v>231</v>
      </c>
      <c r="C13" s="11">
        <v>0</v>
      </c>
      <c r="D13" s="11">
        <f t="shared" si="0"/>
        <v>0</v>
      </c>
      <c r="E13" s="11">
        <f t="shared" si="1"/>
        <v>0</v>
      </c>
      <c r="F13" s="11">
        <f t="shared" si="2"/>
        <v>0</v>
      </c>
      <c r="G13" s="11">
        <v>16.8790110505815</v>
      </c>
      <c r="H13" s="11">
        <f t="shared" si="3"/>
        <v>191914.355645112</v>
      </c>
      <c r="I13" s="11">
        <f t="shared" si="4"/>
        <v>447800.163171927</v>
      </c>
      <c r="J13" s="11"/>
      <c r="K13" s="11">
        <f t="shared" si="7"/>
        <v>0</v>
      </c>
      <c r="L13" s="11">
        <f t="shared" si="8"/>
        <v>0</v>
      </c>
      <c r="M13" s="11"/>
      <c r="N13" s="11"/>
      <c r="O13" s="11"/>
      <c r="P13" s="11"/>
      <c r="Q13" s="11"/>
      <c r="R13" s="11"/>
      <c r="S13" s="11">
        <f t="shared" si="5"/>
        <v>16.8790110505815</v>
      </c>
      <c r="T13" s="11">
        <f t="shared" si="6"/>
        <v>639714.518817039</v>
      </c>
    </row>
    <row r="14" ht="30" customHeight="1" spans="1:20">
      <c r="A14" s="8">
        <v>10</v>
      </c>
      <c r="B14" s="83" t="s">
        <v>232</v>
      </c>
      <c r="C14" s="11">
        <v>0</v>
      </c>
      <c r="D14" s="11">
        <f t="shared" si="0"/>
        <v>0</v>
      </c>
      <c r="E14" s="11">
        <f t="shared" si="1"/>
        <v>0</v>
      </c>
      <c r="F14" s="11">
        <f t="shared" si="2"/>
        <v>0</v>
      </c>
      <c r="G14" s="11">
        <v>3.85722471861333</v>
      </c>
      <c r="H14" s="11">
        <f t="shared" si="3"/>
        <v>43856.6450506336</v>
      </c>
      <c r="I14" s="11">
        <f t="shared" si="4"/>
        <v>102332.171784812</v>
      </c>
      <c r="J14" s="11"/>
      <c r="K14" s="11">
        <f t="shared" si="7"/>
        <v>0</v>
      </c>
      <c r="L14" s="11">
        <f t="shared" si="8"/>
        <v>0</v>
      </c>
      <c r="M14" s="11"/>
      <c r="N14" s="11"/>
      <c r="O14" s="11"/>
      <c r="P14" s="11"/>
      <c r="Q14" s="11"/>
      <c r="R14" s="11"/>
      <c r="S14" s="11">
        <f t="shared" si="5"/>
        <v>3.85722471861333</v>
      </c>
      <c r="T14" s="11">
        <f t="shared" si="6"/>
        <v>146188.816835445</v>
      </c>
    </row>
    <row r="15" ht="30" customHeight="1" spans="1:20">
      <c r="A15" s="8">
        <v>11</v>
      </c>
      <c r="B15" s="83" t="s">
        <v>233</v>
      </c>
      <c r="C15" s="11">
        <v>5.92421128782838</v>
      </c>
      <c r="D15" s="11">
        <f t="shared" si="0"/>
        <v>67358.2823426087</v>
      </c>
      <c r="E15" s="11">
        <f t="shared" si="1"/>
        <v>157169.325466087</v>
      </c>
      <c r="F15" s="11">
        <f t="shared" si="2"/>
        <v>6149.33131676586</v>
      </c>
      <c r="G15" s="11">
        <v>24.9784262108922</v>
      </c>
      <c r="H15" s="11">
        <f t="shared" si="3"/>
        <v>284004.706017844</v>
      </c>
      <c r="I15" s="11">
        <f t="shared" si="4"/>
        <v>662677.64737497</v>
      </c>
      <c r="J15" s="11"/>
      <c r="K15" s="11">
        <f t="shared" si="7"/>
        <v>0</v>
      </c>
      <c r="L15" s="11">
        <f t="shared" si="8"/>
        <v>0</v>
      </c>
      <c r="M15" s="11"/>
      <c r="N15" s="11"/>
      <c r="O15" s="11"/>
      <c r="P15" s="11"/>
      <c r="Q15" s="11"/>
      <c r="R15" s="11"/>
      <c r="S15" s="11">
        <f t="shared" si="5"/>
        <v>30.9026374987206</v>
      </c>
      <c r="T15" s="11">
        <f t="shared" si="6"/>
        <v>1177359.29251828</v>
      </c>
    </row>
    <row r="16" ht="30" customHeight="1" spans="1:20">
      <c r="A16" s="8">
        <v>12</v>
      </c>
      <c r="B16" s="83" t="s">
        <v>234</v>
      </c>
      <c r="C16" s="11">
        <v>3.89053034091285</v>
      </c>
      <c r="D16" s="11">
        <f t="shared" si="0"/>
        <v>44235.3299761791</v>
      </c>
      <c r="E16" s="11">
        <f t="shared" si="1"/>
        <v>103215.769944418</v>
      </c>
      <c r="F16" s="11">
        <f t="shared" si="2"/>
        <v>4038.37049386754</v>
      </c>
      <c r="G16" s="11">
        <v>27.5666797859723</v>
      </c>
      <c r="H16" s="11">
        <f t="shared" si="3"/>
        <v>313433.149166505</v>
      </c>
      <c r="I16" s="11">
        <f t="shared" si="4"/>
        <v>731344.014721845</v>
      </c>
      <c r="J16" s="11">
        <v>0.13849874320345</v>
      </c>
      <c r="K16" s="11">
        <f t="shared" si="7"/>
        <v>1574.73071022323</v>
      </c>
      <c r="L16" s="11">
        <f t="shared" si="8"/>
        <v>3674.37165718753</v>
      </c>
      <c r="M16" s="11"/>
      <c r="N16" s="11"/>
      <c r="O16" s="11"/>
      <c r="P16" s="11">
        <v>1.54086941857295</v>
      </c>
      <c r="Q16" s="11">
        <f t="shared" ref="Q16:Q18" si="9">P16*37900*0.3*0.5</f>
        <v>8759.84264458722</v>
      </c>
      <c r="R16" s="11">
        <f t="shared" ref="R16:R18" si="10">P16*37900*0.7*0.5</f>
        <v>20439.6328373702</v>
      </c>
      <c r="S16" s="11">
        <f t="shared" si="5"/>
        <v>33.1365782886616</v>
      </c>
      <c r="T16" s="11">
        <f t="shared" si="6"/>
        <v>1230715.21215218</v>
      </c>
    </row>
    <row r="17" ht="30" customHeight="1" spans="1:20">
      <c r="A17" s="8">
        <v>13</v>
      </c>
      <c r="B17" s="83" t="s">
        <v>235</v>
      </c>
      <c r="C17" s="11">
        <v>12.7184477432174</v>
      </c>
      <c r="D17" s="11">
        <f t="shared" si="0"/>
        <v>144608.750840382</v>
      </c>
      <c r="E17" s="11">
        <f t="shared" si="1"/>
        <v>337420.418627558</v>
      </c>
      <c r="F17" s="11">
        <f t="shared" si="2"/>
        <v>13201.7487574597</v>
      </c>
      <c r="G17" s="11">
        <v>9.66263499519922</v>
      </c>
      <c r="H17" s="11">
        <f t="shared" si="3"/>
        <v>109864.159895415</v>
      </c>
      <c r="I17" s="11">
        <f t="shared" si="4"/>
        <v>256349.706422635</v>
      </c>
      <c r="J17" s="11">
        <v>0.0899163915250668</v>
      </c>
      <c r="K17" s="11">
        <f t="shared" si="7"/>
        <v>1022.34937164001</v>
      </c>
      <c r="L17" s="11">
        <f t="shared" si="8"/>
        <v>2385.48186716002</v>
      </c>
      <c r="M17" s="11"/>
      <c r="N17" s="11"/>
      <c r="O17" s="11"/>
      <c r="P17" s="11">
        <v>1.27192230739287</v>
      </c>
      <c r="Q17" s="11">
        <f t="shared" si="9"/>
        <v>7230.87831752847</v>
      </c>
      <c r="R17" s="11">
        <f t="shared" si="10"/>
        <v>16872.0494075664</v>
      </c>
      <c r="S17" s="11">
        <f t="shared" si="5"/>
        <v>23.7429214373346</v>
      </c>
      <c r="T17" s="11">
        <f t="shared" si="6"/>
        <v>888955.543507344</v>
      </c>
    </row>
    <row r="18" ht="30" customHeight="1" spans="1:20">
      <c r="A18" s="8">
        <v>14</v>
      </c>
      <c r="B18" s="83" t="s">
        <v>236</v>
      </c>
      <c r="C18" s="11">
        <v>2.42146061751225</v>
      </c>
      <c r="D18" s="11">
        <f t="shared" si="0"/>
        <v>27532.0072211143</v>
      </c>
      <c r="E18" s="11">
        <f t="shared" si="1"/>
        <v>64241.3501826</v>
      </c>
      <c r="F18" s="11">
        <f t="shared" si="2"/>
        <v>2513.47612097772</v>
      </c>
      <c r="G18" s="11">
        <v>8.76198234267675</v>
      </c>
      <c r="H18" s="11">
        <f t="shared" si="3"/>
        <v>99623.7392362346</v>
      </c>
      <c r="I18" s="11">
        <f t="shared" si="4"/>
        <v>232455.391551214</v>
      </c>
      <c r="J18" s="11"/>
      <c r="K18" s="11">
        <f t="shared" si="7"/>
        <v>0</v>
      </c>
      <c r="L18" s="11">
        <f t="shared" si="8"/>
        <v>0</v>
      </c>
      <c r="M18" s="11"/>
      <c r="N18" s="11"/>
      <c r="O18" s="11"/>
      <c r="P18" s="11">
        <v>1.03792154586354</v>
      </c>
      <c r="Q18" s="11">
        <f t="shared" si="9"/>
        <v>5900.58398823422</v>
      </c>
      <c r="R18" s="11">
        <f t="shared" si="10"/>
        <v>13768.0293058799</v>
      </c>
      <c r="S18" s="11">
        <f t="shared" si="5"/>
        <v>12.2213645060525</v>
      </c>
      <c r="T18" s="11">
        <f t="shared" si="6"/>
        <v>446034.577606255</v>
      </c>
    </row>
    <row r="19" ht="30" customHeight="1" spans="1:20">
      <c r="A19" s="8">
        <v>15</v>
      </c>
      <c r="B19" s="83" t="s">
        <v>237</v>
      </c>
      <c r="C19" s="11">
        <v>0</v>
      </c>
      <c r="D19" s="11">
        <f t="shared" si="0"/>
        <v>0</v>
      </c>
      <c r="E19" s="11">
        <f t="shared" si="1"/>
        <v>0</v>
      </c>
      <c r="F19" s="11">
        <f t="shared" si="2"/>
        <v>0</v>
      </c>
      <c r="G19" s="11">
        <v>51.008007693378</v>
      </c>
      <c r="H19" s="11">
        <f t="shared" si="3"/>
        <v>579961.047473708</v>
      </c>
      <c r="I19" s="11">
        <f t="shared" si="4"/>
        <v>1353242.44410532</v>
      </c>
      <c r="J19" s="11"/>
      <c r="K19" s="11">
        <f t="shared" si="7"/>
        <v>0</v>
      </c>
      <c r="L19" s="11">
        <f t="shared" si="8"/>
        <v>0</v>
      </c>
      <c r="M19" s="11"/>
      <c r="N19" s="11"/>
      <c r="O19" s="11"/>
      <c r="P19" s="11"/>
      <c r="Q19" s="11"/>
      <c r="R19" s="11"/>
      <c r="S19" s="11">
        <f t="shared" si="5"/>
        <v>51.008007693378</v>
      </c>
      <c r="T19" s="11">
        <f t="shared" si="6"/>
        <v>1933203.49157903</v>
      </c>
    </row>
    <row r="20" ht="30" customHeight="1" spans="1:20">
      <c r="A20" s="8">
        <v>16</v>
      </c>
      <c r="B20" s="83" t="s">
        <v>238</v>
      </c>
      <c r="C20" s="11">
        <v>0</v>
      </c>
      <c r="D20" s="11">
        <f t="shared" si="0"/>
        <v>0</v>
      </c>
      <c r="E20" s="11">
        <f t="shared" si="1"/>
        <v>0</v>
      </c>
      <c r="F20" s="11">
        <f t="shared" si="2"/>
        <v>0</v>
      </c>
      <c r="G20" s="11">
        <v>10.2986232782732</v>
      </c>
      <c r="H20" s="11">
        <f t="shared" si="3"/>
        <v>117095.346673966</v>
      </c>
      <c r="I20" s="11">
        <f t="shared" si="4"/>
        <v>273222.475572588</v>
      </c>
      <c r="J20" s="11"/>
      <c r="K20" s="11">
        <f t="shared" si="7"/>
        <v>0</v>
      </c>
      <c r="L20" s="11">
        <f t="shared" si="8"/>
        <v>0</v>
      </c>
      <c r="M20" s="11"/>
      <c r="N20" s="11"/>
      <c r="O20" s="11"/>
      <c r="P20" s="11"/>
      <c r="Q20" s="11"/>
      <c r="R20" s="11"/>
      <c r="S20" s="11">
        <f t="shared" si="5"/>
        <v>10.2986232782732</v>
      </c>
      <c r="T20" s="11">
        <f t="shared" si="6"/>
        <v>390317.822246554</v>
      </c>
    </row>
    <row r="21" ht="30" customHeight="1" spans="1:20">
      <c r="A21" s="8">
        <v>17</v>
      </c>
      <c r="B21" s="83" t="s">
        <v>239</v>
      </c>
      <c r="C21" s="11">
        <v>0</v>
      </c>
      <c r="D21" s="11">
        <f t="shared" si="0"/>
        <v>0</v>
      </c>
      <c r="E21" s="11">
        <f t="shared" si="1"/>
        <v>0</v>
      </c>
      <c r="F21" s="11">
        <f t="shared" si="2"/>
        <v>0</v>
      </c>
      <c r="G21" s="11">
        <v>20.2350578547358</v>
      </c>
      <c r="H21" s="11">
        <f t="shared" si="3"/>
        <v>230072.607808346</v>
      </c>
      <c r="I21" s="11">
        <f t="shared" si="4"/>
        <v>536836.084886141</v>
      </c>
      <c r="J21" s="11"/>
      <c r="K21" s="11">
        <f t="shared" si="7"/>
        <v>0</v>
      </c>
      <c r="L21" s="11">
        <f t="shared" si="8"/>
        <v>0</v>
      </c>
      <c r="M21" s="11"/>
      <c r="N21" s="11"/>
      <c r="O21" s="11"/>
      <c r="P21" s="11"/>
      <c r="Q21" s="11"/>
      <c r="R21" s="11"/>
      <c r="S21" s="11">
        <f t="shared" si="5"/>
        <v>20.2350578547358</v>
      </c>
      <c r="T21" s="11">
        <f t="shared" si="6"/>
        <v>766908.692694487</v>
      </c>
    </row>
    <row r="22" ht="30" customHeight="1" spans="1:20">
      <c r="A22" s="8">
        <v>18</v>
      </c>
      <c r="B22" s="84" t="s">
        <v>240</v>
      </c>
      <c r="C22" s="11">
        <v>0</v>
      </c>
      <c r="D22" s="11">
        <f t="shared" si="0"/>
        <v>0</v>
      </c>
      <c r="E22" s="11">
        <f t="shared" si="1"/>
        <v>0</v>
      </c>
      <c r="F22" s="11">
        <f t="shared" si="2"/>
        <v>0</v>
      </c>
      <c r="G22" s="11">
        <v>1.07344003706648</v>
      </c>
      <c r="H22" s="11">
        <f t="shared" si="3"/>
        <v>12205.0132214459</v>
      </c>
      <c r="I22" s="11">
        <f t="shared" si="4"/>
        <v>28478.3641833737</v>
      </c>
      <c r="J22" s="11"/>
      <c r="K22" s="11">
        <f t="shared" si="7"/>
        <v>0</v>
      </c>
      <c r="L22" s="11">
        <f t="shared" si="8"/>
        <v>0</v>
      </c>
      <c r="M22" s="11"/>
      <c r="N22" s="11"/>
      <c r="O22" s="11"/>
      <c r="P22" s="11"/>
      <c r="Q22" s="11"/>
      <c r="R22" s="11"/>
      <c r="S22" s="11">
        <f t="shared" si="5"/>
        <v>1.07344003706648</v>
      </c>
      <c r="T22" s="11">
        <f t="shared" si="6"/>
        <v>40683.3774048196</v>
      </c>
    </row>
    <row r="23" ht="30" customHeight="1" spans="1:20">
      <c r="A23" s="8">
        <v>19</v>
      </c>
      <c r="B23" s="83" t="s">
        <v>241</v>
      </c>
      <c r="C23" s="11">
        <v>0.838410819697521</v>
      </c>
      <c r="D23" s="11">
        <f t="shared" si="0"/>
        <v>9532.73101996081</v>
      </c>
      <c r="E23" s="11">
        <f t="shared" si="1"/>
        <v>22243.0390465752</v>
      </c>
      <c r="F23" s="11">
        <f t="shared" si="2"/>
        <v>870.270430846027</v>
      </c>
      <c r="G23" s="11">
        <v>0.023668954963201</v>
      </c>
      <c r="H23" s="11">
        <f t="shared" si="3"/>
        <v>269.116017931595</v>
      </c>
      <c r="I23" s="11">
        <f t="shared" si="4"/>
        <v>627.937375173723</v>
      </c>
      <c r="J23" s="11"/>
      <c r="K23" s="11">
        <f t="shared" si="7"/>
        <v>0</v>
      </c>
      <c r="L23" s="11">
        <f t="shared" si="8"/>
        <v>0</v>
      </c>
      <c r="M23" s="11"/>
      <c r="N23" s="11"/>
      <c r="O23" s="11"/>
      <c r="P23" s="11"/>
      <c r="Q23" s="11"/>
      <c r="R23" s="11"/>
      <c r="S23" s="11">
        <f t="shared" si="5"/>
        <v>0.862079774660722</v>
      </c>
      <c r="T23" s="11">
        <f t="shared" si="6"/>
        <v>33543.0938904874</v>
      </c>
    </row>
    <row r="24" ht="30" customHeight="1" spans="1:20">
      <c r="A24" s="8">
        <v>20</v>
      </c>
      <c r="B24" s="85" t="s">
        <v>242</v>
      </c>
      <c r="C24" s="11">
        <v>0</v>
      </c>
      <c r="D24" s="11">
        <f t="shared" si="0"/>
        <v>0</v>
      </c>
      <c r="E24" s="11">
        <f t="shared" si="1"/>
        <v>0</v>
      </c>
      <c r="F24" s="11">
        <f t="shared" si="2"/>
        <v>0</v>
      </c>
      <c r="G24" s="11">
        <v>0</v>
      </c>
      <c r="H24" s="11">
        <f t="shared" si="3"/>
        <v>0</v>
      </c>
      <c r="I24" s="11">
        <f t="shared" si="4"/>
        <v>0</v>
      </c>
      <c r="J24" s="94">
        <v>0.209126795838539</v>
      </c>
      <c r="K24" s="11">
        <f t="shared" si="7"/>
        <v>2377.77166868419</v>
      </c>
      <c r="L24" s="11">
        <f t="shared" si="8"/>
        <v>5548.13389359644</v>
      </c>
      <c r="M24" s="11"/>
      <c r="N24" s="11"/>
      <c r="O24" s="11"/>
      <c r="P24" s="11"/>
      <c r="Q24" s="11"/>
      <c r="R24" s="11"/>
      <c r="S24" s="11">
        <f t="shared" si="5"/>
        <v>0.209126795838539</v>
      </c>
      <c r="T24" s="11">
        <f t="shared" si="6"/>
        <v>7925.90556228063</v>
      </c>
    </row>
    <row r="25" s="74" customFormat="1" ht="30" customHeight="1" spans="1:23">
      <c r="A25" s="8">
        <v>21</v>
      </c>
      <c r="B25" s="86" t="s">
        <v>243</v>
      </c>
      <c r="C25" s="87">
        <v>1.66109169454153</v>
      </c>
      <c r="D25" s="87">
        <f t="shared" si="0"/>
        <v>18886.6125669372</v>
      </c>
      <c r="E25" s="87">
        <f t="shared" si="1"/>
        <v>44068.7626561868</v>
      </c>
      <c r="F25" s="87">
        <f t="shared" si="2"/>
        <v>1724.21317893411</v>
      </c>
      <c r="G25" s="87">
        <v>10.3496782516087</v>
      </c>
      <c r="H25" s="87">
        <f t="shared" si="3"/>
        <v>117675.841720791</v>
      </c>
      <c r="I25" s="87">
        <f t="shared" si="4"/>
        <v>274576.964015179</v>
      </c>
      <c r="J25" s="87">
        <v>0.476502617486913</v>
      </c>
      <c r="K25" s="87">
        <f t="shared" si="7"/>
        <v>5417.8347608262</v>
      </c>
      <c r="L25" s="87">
        <f t="shared" si="8"/>
        <v>12641.6144419278</v>
      </c>
      <c r="M25" s="87"/>
      <c r="N25" s="87"/>
      <c r="O25" s="87"/>
      <c r="P25" s="87"/>
      <c r="Q25" s="87"/>
      <c r="R25" s="87"/>
      <c r="S25" s="87">
        <f t="shared" ref="S25:S29" si="11">M25+J25+G25+C25</f>
        <v>12.4872725636371</v>
      </c>
      <c r="T25" s="87">
        <f t="shared" ref="T25:T29" si="12">O25+N25+L25+K25+I25+H25+F25+E25+D25</f>
        <v>474991.843340782</v>
      </c>
      <c r="U25" s="102"/>
      <c r="V25" s="102"/>
      <c r="W25" s="102"/>
    </row>
    <row r="26" s="74" customFormat="1" ht="30" customHeight="1" spans="1:23">
      <c r="A26" s="8">
        <v>22</v>
      </c>
      <c r="B26" s="86" t="s">
        <v>244</v>
      </c>
      <c r="C26" s="87">
        <v>1.80845095774521</v>
      </c>
      <c r="D26" s="87">
        <f t="shared" si="0"/>
        <v>20562.087389563</v>
      </c>
      <c r="E26" s="87">
        <f t="shared" si="1"/>
        <v>47978.2039089804</v>
      </c>
      <c r="F26" s="87">
        <f t="shared" si="2"/>
        <v>1877.17209413953</v>
      </c>
      <c r="G26" s="87">
        <v>5.12598437007815</v>
      </c>
      <c r="H26" s="87">
        <f t="shared" si="3"/>
        <v>58282.4422877886</v>
      </c>
      <c r="I26" s="87">
        <f t="shared" si="4"/>
        <v>135992.365338173</v>
      </c>
      <c r="J26" s="87">
        <v>0.202528987355063</v>
      </c>
      <c r="K26" s="87">
        <f t="shared" si="7"/>
        <v>2302.75458622707</v>
      </c>
      <c r="L26" s="87">
        <f t="shared" si="8"/>
        <v>5373.09403452982</v>
      </c>
      <c r="M26" s="87"/>
      <c r="N26" s="87"/>
      <c r="O26" s="87"/>
      <c r="P26" s="87"/>
      <c r="Q26" s="87"/>
      <c r="R26" s="87"/>
      <c r="S26" s="87">
        <f t="shared" si="11"/>
        <v>7.13696431517842</v>
      </c>
      <c r="T26" s="87">
        <f t="shared" si="12"/>
        <v>272368.119639402</v>
      </c>
      <c r="U26" s="102"/>
      <c r="V26" s="102"/>
      <c r="W26" s="102"/>
    </row>
    <row r="27" s="74" customFormat="1" ht="30" customHeight="1" spans="1:23">
      <c r="A27" s="8">
        <v>23</v>
      </c>
      <c r="B27" s="86" t="s">
        <v>245</v>
      </c>
      <c r="C27" s="87">
        <v>0.724481377593112</v>
      </c>
      <c r="D27" s="87">
        <f t="shared" si="0"/>
        <v>8237.35326323368</v>
      </c>
      <c r="E27" s="87">
        <f t="shared" si="1"/>
        <v>19220.4909475453</v>
      </c>
      <c r="F27" s="87">
        <f t="shared" si="2"/>
        <v>752.01166994165</v>
      </c>
      <c r="G27" s="87">
        <v>4.89945550272249</v>
      </c>
      <c r="H27" s="87">
        <f t="shared" si="3"/>
        <v>55706.8090659547</v>
      </c>
      <c r="I27" s="87">
        <f t="shared" si="4"/>
        <v>129982.554487228</v>
      </c>
      <c r="J27" s="87">
        <v>0.0706946465267674</v>
      </c>
      <c r="K27" s="87">
        <f t="shared" si="7"/>
        <v>803.798131009345</v>
      </c>
      <c r="L27" s="87">
        <f t="shared" si="8"/>
        <v>1875.52897235514</v>
      </c>
      <c r="M27" s="87"/>
      <c r="N27" s="87"/>
      <c r="O27" s="87"/>
      <c r="P27" s="87"/>
      <c r="Q27" s="87"/>
      <c r="R27" s="87"/>
      <c r="S27" s="87">
        <f t="shared" si="11"/>
        <v>5.69463152684237</v>
      </c>
      <c r="T27" s="87">
        <f t="shared" si="12"/>
        <v>216578.546537267</v>
      </c>
      <c r="U27" s="102"/>
      <c r="V27" s="102"/>
      <c r="W27" s="102"/>
    </row>
    <row r="28" s="74" customFormat="1" ht="30" customHeight="1" spans="1:23">
      <c r="A28" s="8">
        <v>24</v>
      </c>
      <c r="B28" s="86" t="s">
        <v>246</v>
      </c>
      <c r="C28" s="87">
        <v>3.53449232753836</v>
      </c>
      <c r="D28" s="87">
        <f t="shared" si="0"/>
        <v>40187.1777641112</v>
      </c>
      <c r="E28" s="87">
        <f t="shared" si="1"/>
        <v>93770.0814495927</v>
      </c>
      <c r="F28" s="87">
        <f t="shared" si="2"/>
        <v>3668.80303598482</v>
      </c>
      <c r="G28" s="87">
        <v>13.2660986695067</v>
      </c>
      <c r="H28" s="87">
        <f t="shared" si="3"/>
        <v>150835.541872291</v>
      </c>
      <c r="I28" s="87">
        <f t="shared" si="4"/>
        <v>351949.597702013</v>
      </c>
      <c r="J28" s="87">
        <v>0.544632276838616</v>
      </c>
      <c r="K28" s="87">
        <f t="shared" si="7"/>
        <v>6192.46898765506</v>
      </c>
      <c r="L28" s="87">
        <f t="shared" si="8"/>
        <v>14449.0943045285</v>
      </c>
      <c r="M28" s="87"/>
      <c r="N28" s="87"/>
      <c r="O28" s="87"/>
      <c r="P28" s="87"/>
      <c r="Q28" s="87"/>
      <c r="R28" s="87"/>
      <c r="S28" s="87">
        <f t="shared" si="11"/>
        <v>17.3452232738837</v>
      </c>
      <c r="T28" s="87">
        <f t="shared" si="12"/>
        <v>661052.765116176</v>
      </c>
      <c r="U28" s="102"/>
      <c r="V28" s="102"/>
      <c r="W28" s="102"/>
    </row>
    <row r="29" s="74" customFormat="1" ht="30" customHeight="1" spans="1:23">
      <c r="A29" s="8">
        <v>25</v>
      </c>
      <c r="B29" s="86" t="s">
        <v>247</v>
      </c>
      <c r="C29" s="87">
        <v>0</v>
      </c>
      <c r="D29" s="87">
        <f t="shared" si="0"/>
        <v>0</v>
      </c>
      <c r="E29" s="87">
        <f t="shared" si="1"/>
        <v>0</v>
      </c>
      <c r="F29" s="87">
        <f t="shared" si="2"/>
        <v>0</v>
      </c>
      <c r="G29" s="87">
        <v>0</v>
      </c>
      <c r="H29" s="87">
        <f t="shared" si="3"/>
        <v>0</v>
      </c>
      <c r="I29" s="87">
        <f t="shared" si="4"/>
        <v>0</v>
      </c>
      <c r="J29" s="87">
        <v>0</v>
      </c>
      <c r="K29" s="87">
        <f t="shared" si="7"/>
        <v>0</v>
      </c>
      <c r="L29" s="87">
        <f t="shared" si="8"/>
        <v>0</v>
      </c>
      <c r="M29" s="87">
        <v>0.00470997645011775</v>
      </c>
      <c r="N29" s="87">
        <f>M29*37900*0.3*0.5</f>
        <v>26.7762161189194</v>
      </c>
      <c r="O29" s="87">
        <f>M29*37900*0.7*0.5</f>
        <v>62.4778376108119</v>
      </c>
      <c r="P29" s="87"/>
      <c r="Q29" s="87"/>
      <c r="R29" s="87"/>
      <c r="S29" s="87">
        <f t="shared" si="11"/>
        <v>0.00470997645011775</v>
      </c>
      <c r="T29" s="87">
        <f t="shared" si="12"/>
        <v>89.2540537297314</v>
      </c>
      <c r="U29" s="102"/>
      <c r="V29" s="102"/>
      <c r="W29" s="102"/>
    </row>
    <row r="30" s="2" customFormat="1" ht="30" customHeight="1" spans="1:20">
      <c r="A30" s="88" t="s">
        <v>248</v>
      </c>
      <c r="B30" s="89"/>
      <c r="C30" s="18">
        <f t="shared" ref="C30:T30" si="13">SUM(C5:C29)</f>
        <v>56.4875266082851</v>
      </c>
      <c r="D30" s="18">
        <f t="shared" si="13"/>
        <v>642263.177536202</v>
      </c>
      <c r="E30" s="18">
        <f t="shared" si="13"/>
        <v>1498614.0809178</v>
      </c>
      <c r="F30" s="18">
        <f t="shared" si="13"/>
        <v>58634.0526193999</v>
      </c>
      <c r="G30" s="18">
        <f t="shared" si="13"/>
        <v>271.243887199091</v>
      </c>
      <c r="H30" s="18">
        <f t="shared" si="13"/>
        <v>3084042.99745367</v>
      </c>
      <c r="I30" s="18">
        <f t="shared" si="13"/>
        <v>7196100.32739189</v>
      </c>
      <c r="J30" s="18">
        <f t="shared" si="13"/>
        <v>4.55904868680092</v>
      </c>
      <c r="K30" s="18">
        <f t="shared" si="13"/>
        <v>51836.3835689264</v>
      </c>
      <c r="L30" s="18">
        <f t="shared" si="13"/>
        <v>120951.561660828</v>
      </c>
      <c r="M30" s="18">
        <f t="shared" si="13"/>
        <v>0.00470997645011775</v>
      </c>
      <c r="N30" s="18">
        <f t="shared" si="13"/>
        <v>26.7762161189194</v>
      </c>
      <c r="O30" s="18">
        <f t="shared" si="13"/>
        <v>62.4778376108119</v>
      </c>
      <c r="P30" s="18">
        <f t="shared" si="13"/>
        <v>3.85071327182936</v>
      </c>
      <c r="Q30" s="18">
        <f t="shared" si="13"/>
        <v>21891.3049503499</v>
      </c>
      <c r="R30" s="18">
        <f t="shared" si="13"/>
        <v>51079.7115508165</v>
      </c>
      <c r="S30" s="18">
        <f t="shared" si="13"/>
        <v>336.145885742457</v>
      </c>
      <c r="T30" s="18">
        <f t="shared" si="13"/>
        <v>12725502.8517036</v>
      </c>
    </row>
  </sheetData>
  <mergeCells count="12">
    <mergeCell ref="A1:T1"/>
    <mergeCell ref="C2:O2"/>
    <mergeCell ref="C3:F3"/>
    <mergeCell ref="G3:I3"/>
    <mergeCell ref="J3:L3"/>
    <mergeCell ref="M3:O3"/>
    <mergeCell ref="A30:B30"/>
    <mergeCell ref="A2:A4"/>
    <mergeCell ref="B2:B4"/>
    <mergeCell ref="S2:S4"/>
    <mergeCell ref="T2:T4"/>
    <mergeCell ref="P2:R3"/>
  </mergeCells>
  <conditionalFormatting sqref="B5">
    <cfRule type="duplicateValues" dxfId="0" priority="38"/>
    <cfRule type="duplicateValues" dxfId="0" priority="21"/>
  </conditionalFormatting>
  <conditionalFormatting sqref="B6">
    <cfRule type="duplicateValues" dxfId="0" priority="37"/>
    <cfRule type="duplicateValues" dxfId="0" priority="20"/>
  </conditionalFormatting>
  <conditionalFormatting sqref="B7">
    <cfRule type="duplicateValues" dxfId="0" priority="36"/>
    <cfRule type="duplicateValues" dxfId="0" priority="19"/>
  </conditionalFormatting>
  <conditionalFormatting sqref="B8">
    <cfRule type="duplicateValues" dxfId="0" priority="35"/>
    <cfRule type="duplicateValues" dxfId="0" priority="18"/>
  </conditionalFormatting>
  <conditionalFormatting sqref="B9">
    <cfRule type="duplicateValues" dxfId="0" priority="34"/>
    <cfRule type="duplicateValues" dxfId="0" priority="17"/>
  </conditionalFormatting>
  <conditionalFormatting sqref="B10">
    <cfRule type="duplicateValues" dxfId="0" priority="33"/>
    <cfRule type="duplicateValues" dxfId="0" priority="16"/>
  </conditionalFormatting>
  <conditionalFormatting sqref="B11">
    <cfRule type="duplicateValues" dxfId="0" priority="32"/>
    <cfRule type="duplicateValues" dxfId="0" priority="15"/>
  </conditionalFormatting>
  <conditionalFormatting sqref="B12">
    <cfRule type="duplicateValues" dxfId="0" priority="31"/>
    <cfRule type="duplicateValues" dxfId="0" priority="14"/>
  </conditionalFormatting>
  <conditionalFormatting sqref="B13">
    <cfRule type="duplicateValues" dxfId="0" priority="30"/>
    <cfRule type="duplicateValues" dxfId="0" priority="13"/>
  </conditionalFormatting>
  <conditionalFormatting sqref="B14">
    <cfRule type="duplicateValues" dxfId="0" priority="29"/>
    <cfRule type="duplicateValues" dxfId="0" priority="12"/>
  </conditionalFormatting>
  <conditionalFormatting sqref="B15">
    <cfRule type="duplicateValues" dxfId="0" priority="28"/>
    <cfRule type="duplicateValues" dxfId="0" priority="11"/>
  </conditionalFormatting>
  <conditionalFormatting sqref="B16">
    <cfRule type="duplicateValues" dxfId="0" priority="27"/>
    <cfRule type="duplicateValues" dxfId="0" priority="10"/>
  </conditionalFormatting>
  <conditionalFormatting sqref="B17">
    <cfRule type="duplicateValues" dxfId="0" priority="26"/>
    <cfRule type="duplicateValues" dxfId="0" priority="9"/>
  </conditionalFormatting>
  <conditionalFormatting sqref="B18">
    <cfRule type="duplicateValues" dxfId="0" priority="25"/>
    <cfRule type="duplicateValues" dxfId="0" priority="8"/>
  </conditionalFormatting>
  <conditionalFormatting sqref="B19">
    <cfRule type="duplicateValues" dxfId="0" priority="24"/>
    <cfRule type="duplicateValues" dxfId="0" priority="7"/>
  </conditionalFormatting>
  <conditionalFormatting sqref="B20">
    <cfRule type="duplicateValues" dxfId="0" priority="23"/>
    <cfRule type="duplicateValues" dxfId="0" priority="6"/>
  </conditionalFormatting>
  <conditionalFormatting sqref="B22">
    <cfRule type="duplicateValues" dxfId="0" priority="4"/>
    <cfRule type="duplicateValues" dxfId="0" priority="3"/>
  </conditionalFormatting>
  <conditionalFormatting sqref="B24:B29">
    <cfRule type="duplicateValues" dxfId="0" priority="2"/>
    <cfRule type="duplicateValues" dxfId="0" priority="1"/>
  </conditionalFormatting>
  <conditionalFormatting sqref="B21 B23">
    <cfRule type="duplicateValues" dxfId="0" priority="22"/>
    <cfRule type="duplicateValues" dxfId="0" priority="5"/>
  </conditionalFormatting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4"/>
  <sheetViews>
    <sheetView workbookViewId="0">
      <selection activeCell="L7" sqref="L7"/>
    </sheetView>
  </sheetViews>
  <sheetFormatPr defaultColWidth="9" defaultRowHeight="13.5"/>
  <cols>
    <col min="1" max="1" width="6.375" style="3" customWidth="1"/>
    <col min="2" max="3" width="9" style="3"/>
    <col min="4" max="4" width="11.625" style="3"/>
    <col min="5" max="5" width="12.875" style="3"/>
    <col min="6" max="6" width="10.375" style="3"/>
    <col min="7" max="7" width="9.375" style="3"/>
    <col min="8" max="8" width="14.125" style="3"/>
    <col min="9" max="9" width="15.375" style="3"/>
    <col min="10" max="10" width="9" style="3"/>
    <col min="11" max="12" width="11.625" style="3"/>
    <col min="13" max="15" width="9" style="3"/>
    <col min="16" max="16" width="9.25" style="3"/>
    <col min="17" max="17" width="15.375" style="3"/>
    <col min="18" max="16384" width="9" style="3"/>
  </cols>
  <sheetData>
    <row r="1" ht="31.5" spans="1:17">
      <c r="A1" s="4" t="s">
        <v>249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2" ht="25.5" spans="1:17">
      <c r="A2" s="30"/>
      <c r="B2" s="30"/>
      <c r="C2" s="31"/>
      <c r="D2" s="31"/>
      <c r="E2" s="31"/>
      <c r="F2" s="31"/>
      <c r="G2" s="31"/>
      <c r="H2" s="31"/>
      <c r="I2" s="31"/>
      <c r="J2" s="31"/>
      <c r="K2" s="40" t="s">
        <v>1</v>
      </c>
      <c r="L2" s="40"/>
      <c r="M2" s="40"/>
      <c r="N2" s="40"/>
      <c r="O2" s="40"/>
      <c r="P2" s="40"/>
      <c r="Q2" s="40"/>
    </row>
    <row r="3" ht="25.5" spans="1:17">
      <c r="A3" s="5" t="s">
        <v>2</v>
      </c>
      <c r="B3" s="5" t="s">
        <v>3</v>
      </c>
      <c r="C3" s="32" t="s">
        <v>4</v>
      </c>
      <c r="D3" s="33"/>
      <c r="E3" s="33"/>
      <c r="F3" s="33"/>
      <c r="G3" s="33"/>
      <c r="H3" s="33"/>
      <c r="I3" s="33"/>
      <c r="J3" s="33"/>
      <c r="K3" s="33"/>
      <c r="L3" s="41"/>
      <c r="M3" s="42" t="s">
        <v>5</v>
      </c>
      <c r="N3" s="43"/>
      <c r="O3" s="44"/>
      <c r="P3" s="48" t="s">
        <v>6</v>
      </c>
      <c r="Q3" s="48" t="s">
        <v>7</v>
      </c>
    </row>
    <row r="4" ht="18.75" spans="1:17">
      <c r="A4" s="5"/>
      <c r="B4" s="5"/>
      <c r="C4" s="7" t="s">
        <v>8</v>
      </c>
      <c r="D4" s="7"/>
      <c r="E4" s="7"/>
      <c r="F4" s="7"/>
      <c r="G4" s="7" t="s">
        <v>9</v>
      </c>
      <c r="H4" s="7"/>
      <c r="I4" s="7"/>
      <c r="J4" s="7" t="s">
        <v>10</v>
      </c>
      <c r="K4" s="7"/>
      <c r="L4" s="7"/>
      <c r="M4" s="45"/>
      <c r="N4" s="46"/>
      <c r="O4" s="47"/>
      <c r="P4" s="49"/>
      <c r="Q4" s="49"/>
    </row>
    <row r="5" ht="18.75" spans="1:17">
      <c r="A5" s="5"/>
      <c r="B5" s="5"/>
      <c r="C5" s="7" t="s">
        <v>11</v>
      </c>
      <c r="D5" s="7" t="s">
        <v>12</v>
      </c>
      <c r="E5" s="7" t="s">
        <v>13</v>
      </c>
      <c r="F5" s="7" t="s">
        <v>14</v>
      </c>
      <c r="G5" s="7" t="s">
        <v>11</v>
      </c>
      <c r="H5" s="7" t="s">
        <v>12</v>
      </c>
      <c r="I5" s="7" t="s">
        <v>13</v>
      </c>
      <c r="J5" s="7" t="s">
        <v>11</v>
      </c>
      <c r="K5" s="7" t="s">
        <v>12</v>
      </c>
      <c r="L5" s="20" t="s">
        <v>13</v>
      </c>
      <c r="M5" s="7" t="s">
        <v>11</v>
      </c>
      <c r="N5" s="7" t="s">
        <v>12</v>
      </c>
      <c r="O5" s="7" t="s">
        <v>13</v>
      </c>
      <c r="P5" s="50"/>
      <c r="Q5" s="50"/>
    </row>
    <row r="6" ht="30" customHeight="1" spans="1:17">
      <c r="A6" s="8">
        <v>1</v>
      </c>
      <c r="B6" s="35" t="s">
        <v>250</v>
      </c>
      <c r="C6" s="11"/>
      <c r="D6" s="11"/>
      <c r="E6" s="11"/>
      <c r="F6" s="11"/>
      <c r="G6" s="11">
        <v>12.71628</v>
      </c>
      <c r="H6" s="11">
        <f t="shared" ref="H6:H13" si="0">G6*37900*0.3</f>
        <v>144584.1036</v>
      </c>
      <c r="I6" s="11">
        <f t="shared" ref="I6:I13" si="1">G6*37900*0.7</f>
        <v>337362.9084</v>
      </c>
      <c r="J6" s="11"/>
      <c r="K6" s="11"/>
      <c r="L6" s="11"/>
      <c r="M6" s="11"/>
      <c r="N6" s="11"/>
      <c r="O6" s="11"/>
      <c r="P6" s="11">
        <f t="shared" ref="P6:P13" si="2">J6+G6+C6</f>
        <v>12.71628</v>
      </c>
      <c r="Q6" s="11">
        <f t="shared" ref="Q6:Q13" si="3">L6+K6+I6+H6+F6+E6+D6</f>
        <v>481947.012</v>
      </c>
    </row>
    <row r="7" ht="30" customHeight="1" spans="1:17">
      <c r="A7" s="8">
        <v>2</v>
      </c>
      <c r="B7" s="35" t="s">
        <v>251</v>
      </c>
      <c r="C7" s="11"/>
      <c r="D7" s="11"/>
      <c r="E7" s="11"/>
      <c r="F7" s="11"/>
      <c r="G7" s="11">
        <v>1.10352</v>
      </c>
      <c r="H7" s="11">
        <f t="shared" si="0"/>
        <v>12547.0224</v>
      </c>
      <c r="I7" s="11">
        <f t="shared" si="1"/>
        <v>29276.3856</v>
      </c>
      <c r="J7" s="11"/>
      <c r="K7" s="11"/>
      <c r="L7" s="11"/>
      <c r="M7" s="11"/>
      <c r="N7" s="11"/>
      <c r="O7" s="11"/>
      <c r="P7" s="11">
        <f t="shared" si="2"/>
        <v>1.10352</v>
      </c>
      <c r="Q7" s="11">
        <f t="shared" si="3"/>
        <v>41823.408</v>
      </c>
    </row>
    <row r="8" ht="30" customHeight="1" spans="1:17">
      <c r="A8" s="8">
        <v>3</v>
      </c>
      <c r="B8" s="35" t="s">
        <v>252</v>
      </c>
      <c r="C8" s="11"/>
      <c r="D8" s="11"/>
      <c r="E8" s="11"/>
      <c r="F8" s="11"/>
      <c r="G8" s="11">
        <v>9.142245</v>
      </c>
      <c r="H8" s="11">
        <f t="shared" si="0"/>
        <v>103947.32565</v>
      </c>
      <c r="I8" s="11">
        <f t="shared" si="1"/>
        <v>242543.75985</v>
      </c>
      <c r="J8" s="11"/>
      <c r="K8" s="11"/>
      <c r="L8" s="11"/>
      <c r="M8" s="11"/>
      <c r="N8" s="11"/>
      <c r="O8" s="11"/>
      <c r="P8" s="11">
        <f t="shared" si="2"/>
        <v>9.142245</v>
      </c>
      <c r="Q8" s="11">
        <f t="shared" si="3"/>
        <v>346491.0855</v>
      </c>
    </row>
    <row r="9" ht="30" customHeight="1" spans="1:17">
      <c r="A9" s="8">
        <v>4</v>
      </c>
      <c r="B9" s="35" t="s">
        <v>253</v>
      </c>
      <c r="C9" s="11">
        <v>0.33777</v>
      </c>
      <c r="D9" s="11">
        <f>C9*37900*0.3</f>
        <v>3840.4449</v>
      </c>
      <c r="E9" s="11">
        <f>C9*37900*0.7</f>
        <v>8961.0381</v>
      </c>
      <c r="F9" s="11">
        <f>C9*1730*0.6</f>
        <v>350.60526</v>
      </c>
      <c r="G9" s="11">
        <v>0.61707</v>
      </c>
      <c r="H9" s="11">
        <f t="shared" si="0"/>
        <v>7016.0859</v>
      </c>
      <c r="I9" s="11">
        <f t="shared" si="1"/>
        <v>16370.8671</v>
      </c>
      <c r="J9" s="11"/>
      <c r="K9" s="11"/>
      <c r="L9" s="11"/>
      <c r="M9" s="11"/>
      <c r="N9" s="11"/>
      <c r="O9" s="11"/>
      <c r="P9" s="11">
        <f t="shared" si="2"/>
        <v>0.95484</v>
      </c>
      <c r="Q9" s="11">
        <f t="shared" si="3"/>
        <v>36539.04126</v>
      </c>
    </row>
    <row r="10" ht="30" customHeight="1" spans="1:17">
      <c r="A10" s="8">
        <v>5</v>
      </c>
      <c r="B10" s="35" t="s">
        <v>254</v>
      </c>
      <c r="C10" s="11">
        <v>0.3594</v>
      </c>
      <c r="D10" s="11">
        <f>C10*37900*0.3</f>
        <v>4086.378</v>
      </c>
      <c r="E10" s="11">
        <f>C10*37900*0.7</f>
        <v>9534.882</v>
      </c>
      <c r="F10" s="11">
        <f>C10*1730*0.6</f>
        <v>373.0572</v>
      </c>
      <c r="G10" s="11">
        <v>3.566055</v>
      </c>
      <c r="H10" s="11">
        <f t="shared" si="0"/>
        <v>40546.04535</v>
      </c>
      <c r="I10" s="11">
        <f t="shared" si="1"/>
        <v>94607.43915</v>
      </c>
      <c r="J10" s="11"/>
      <c r="K10" s="11"/>
      <c r="L10" s="11"/>
      <c r="M10" s="11"/>
      <c r="N10" s="11"/>
      <c r="O10" s="11"/>
      <c r="P10" s="11">
        <f t="shared" si="2"/>
        <v>3.925455</v>
      </c>
      <c r="Q10" s="11">
        <f t="shared" si="3"/>
        <v>149147.8017</v>
      </c>
    </row>
    <row r="11" ht="30" customHeight="1" spans="1:17">
      <c r="A11" s="8">
        <v>6</v>
      </c>
      <c r="B11" s="35" t="s">
        <v>255</v>
      </c>
      <c r="C11" s="11"/>
      <c r="D11" s="11"/>
      <c r="E11" s="11"/>
      <c r="F11" s="11"/>
      <c r="G11" s="11"/>
      <c r="H11" s="11">
        <f t="shared" si="0"/>
        <v>0</v>
      </c>
      <c r="I11" s="11">
        <f t="shared" si="1"/>
        <v>0</v>
      </c>
      <c r="J11" s="11">
        <v>0.306525</v>
      </c>
      <c r="K11" s="11">
        <f>J11*37900*0.3</f>
        <v>3485.18925</v>
      </c>
      <c r="L11" s="11">
        <f>J11*37900*0.7</f>
        <v>8132.10825</v>
      </c>
      <c r="M11" s="11"/>
      <c r="N11" s="11"/>
      <c r="O11" s="11"/>
      <c r="P11" s="11">
        <f t="shared" si="2"/>
        <v>0.306525</v>
      </c>
      <c r="Q11" s="11">
        <f t="shared" si="3"/>
        <v>11617.2975</v>
      </c>
    </row>
    <row r="12" ht="30" customHeight="1" spans="1:17">
      <c r="A12" s="8">
        <v>7</v>
      </c>
      <c r="B12" s="35" t="s">
        <v>256</v>
      </c>
      <c r="C12" s="11"/>
      <c r="D12" s="11"/>
      <c r="E12" s="11"/>
      <c r="F12" s="11"/>
      <c r="G12" s="11">
        <v>16.3539</v>
      </c>
      <c r="H12" s="11">
        <f t="shared" si="0"/>
        <v>185943.843</v>
      </c>
      <c r="I12" s="11">
        <f t="shared" si="1"/>
        <v>433868.967</v>
      </c>
      <c r="J12" s="11"/>
      <c r="K12" s="11"/>
      <c r="L12" s="11"/>
      <c r="M12" s="11"/>
      <c r="N12" s="11"/>
      <c r="O12" s="11"/>
      <c r="P12" s="11">
        <f t="shared" si="2"/>
        <v>16.3539</v>
      </c>
      <c r="Q12" s="11">
        <f t="shared" si="3"/>
        <v>619812.81</v>
      </c>
    </row>
    <row r="13" ht="30" customHeight="1" spans="1:17">
      <c r="A13" s="8">
        <v>8</v>
      </c>
      <c r="B13" s="35" t="s">
        <v>257</v>
      </c>
      <c r="C13" s="11"/>
      <c r="D13" s="11"/>
      <c r="E13" s="11"/>
      <c r="F13" s="11"/>
      <c r="G13" s="73">
        <v>12.26601</v>
      </c>
      <c r="H13" s="11">
        <f t="shared" si="0"/>
        <v>139464.5337</v>
      </c>
      <c r="I13" s="11">
        <f t="shared" si="1"/>
        <v>325417.2453</v>
      </c>
      <c r="J13" s="11"/>
      <c r="K13" s="11"/>
      <c r="L13" s="11"/>
      <c r="M13" s="11"/>
      <c r="N13" s="11"/>
      <c r="O13" s="11"/>
      <c r="P13" s="11">
        <f t="shared" si="2"/>
        <v>12.26601</v>
      </c>
      <c r="Q13" s="11">
        <f t="shared" si="3"/>
        <v>464881.779</v>
      </c>
    </row>
    <row r="14" ht="30" customHeight="1" spans="1:17">
      <c r="A14" s="57" t="s">
        <v>19</v>
      </c>
      <c r="B14" s="58"/>
      <c r="C14" s="18">
        <f t="shared" ref="C14:L14" si="4">SUM(C6:C12)</f>
        <v>0.69717</v>
      </c>
      <c r="D14" s="18">
        <f t="shared" si="4"/>
        <v>7926.8229</v>
      </c>
      <c r="E14" s="18">
        <f t="shared" si="4"/>
        <v>18495.9201</v>
      </c>
      <c r="F14" s="18">
        <f t="shared" si="4"/>
        <v>723.66246</v>
      </c>
      <c r="G14" s="18">
        <f t="shared" si="4"/>
        <v>43.49907</v>
      </c>
      <c r="H14" s="18">
        <f t="shared" si="4"/>
        <v>494584.4259</v>
      </c>
      <c r="I14" s="18">
        <f t="shared" si="4"/>
        <v>1154030.3271</v>
      </c>
      <c r="J14" s="18">
        <f t="shared" si="4"/>
        <v>0.306525</v>
      </c>
      <c r="K14" s="18">
        <f t="shared" si="4"/>
        <v>3485.18925</v>
      </c>
      <c r="L14" s="18">
        <f t="shared" si="4"/>
        <v>8132.10825</v>
      </c>
      <c r="M14" s="18"/>
      <c r="N14" s="18"/>
      <c r="O14" s="18"/>
      <c r="P14" s="18">
        <f>SUM(P6:P13)</f>
        <v>56.768775</v>
      </c>
      <c r="Q14" s="18">
        <f>SUM(Q6:Q12)</f>
        <v>1687378.45596</v>
      </c>
    </row>
  </sheetData>
  <mergeCells count="12">
    <mergeCell ref="A1:Q1"/>
    <mergeCell ref="K2:Q2"/>
    <mergeCell ref="C3:L3"/>
    <mergeCell ref="C4:F4"/>
    <mergeCell ref="G4:I4"/>
    <mergeCell ref="J4:L4"/>
    <mergeCell ref="A14:B14"/>
    <mergeCell ref="A3:A5"/>
    <mergeCell ref="B3:B5"/>
    <mergeCell ref="P3:P5"/>
    <mergeCell ref="Q3:Q5"/>
    <mergeCell ref="M3:O4"/>
  </mergeCells>
  <pageMargins left="0.75" right="0.75" top="1" bottom="1" header="0.5" footer="0.5"/>
  <pageSetup paperSize="9" scale="72" fitToHeight="0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39"/>
  <sheetViews>
    <sheetView workbookViewId="0">
      <selection activeCell="A1" sqref="A1:Q1"/>
    </sheetView>
  </sheetViews>
  <sheetFormatPr defaultColWidth="9" defaultRowHeight="13.5"/>
  <cols>
    <col min="1" max="1" width="6.25" style="3" customWidth="1"/>
    <col min="2" max="2" width="9" style="3"/>
    <col min="3" max="3" width="9.375" style="3"/>
    <col min="4" max="4" width="14.125" style="3"/>
    <col min="5" max="5" width="15.375" style="3"/>
    <col min="6" max="6" width="12.875" style="3"/>
    <col min="7" max="7" width="9.25" style="3"/>
    <col min="8" max="9" width="14.125" style="3"/>
    <col min="10" max="10" width="9" style="3"/>
    <col min="11" max="12" width="12.875" style="3"/>
    <col min="13" max="13" width="9" style="3"/>
    <col min="14" max="15" width="12.875" style="3"/>
    <col min="16" max="16" width="9.25" style="3"/>
    <col min="17" max="17" width="15.375" style="3"/>
    <col min="18" max="16384" width="9" style="3"/>
  </cols>
  <sheetData>
    <row r="1" ht="31.5" spans="1:17">
      <c r="A1" s="4" t="s">
        <v>258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2" ht="25.5" spans="1:17">
      <c r="A2" s="30"/>
      <c r="B2" s="30"/>
      <c r="C2" s="31"/>
      <c r="D2" s="31"/>
      <c r="E2" s="31"/>
      <c r="F2" s="31"/>
      <c r="G2" s="31"/>
      <c r="H2" s="31"/>
      <c r="I2" s="31"/>
      <c r="J2" s="31"/>
      <c r="K2" s="31"/>
      <c r="L2" s="40" t="s">
        <v>1</v>
      </c>
      <c r="M2" s="40"/>
      <c r="N2" s="40"/>
      <c r="O2" s="40"/>
      <c r="P2" s="40"/>
      <c r="Q2" s="40"/>
    </row>
    <row r="3" ht="25.5" spans="1:17">
      <c r="A3" s="5" t="s">
        <v>2</v>
      </c>
      <c r="B3" s="5" t="s">
        <v>3</v>
      </c>
      <c r="C3" s="32" t="s">
        <v>4</v>
      </c>
      <c r="D3" s="33"/>
      <c r="E3" s="33"/>
      <c r="F3" s="33"/>
      <c r="G3" s="33"/>
      <c r="H3" s="33"/>
      <c r="I3" s="33"/>
      <c r="J3" s="33"/>
      <c r="K3" s="33"/>
      <c r="L3" s="41"/>
      <c r="M3" s="42" t="s">
        <v>5</v>
      </c>
      <c r="N3" s="43"/>
      <c r="O3" s="44"/>
      <c r="P3" s="48" t="s">
        <v>6</v>
      </c>
      <c r="Q3" s="48" t="s">
        <v>7</v>
      </c>
    </row>
    <row r="4" ht="18.75" spans="1:17">
      <c r="A4" s="5"/>
      <c r="B4" s="5"/>
      <c r="C4" s="7" t="s">
        <v>8</v>
      </c>
      <c r="D4" s="7"/>
      <c r="E4" s="7"/>
      <c r="F4" s="7"/>
      <c r="G4" s="7" t="s">
        <v>9</v>
      </c>
      <c r="H4" s="7"/>
      <c r="I4" s="7"/>
      <c r="J4" s="7" t="s">
        <v>10</v>
      </c>
      <c r="K4" s="7"/>
      <c r="L4" s="7"/>
      <c r="M4" s="45"/>
      <c r="N4" s="46"/>
      <c r="O4" s="47"/>
      <c r="P4" s="49"/>
      <c r="Q4" s="49"/>
    </row>
    <row r="5" ht="18.75" spans="1:17">
      <c r="A5" s="5"/>
      <c r="B5" s="5"/>
      <c r="C5" s="7" t="s">
        <v>11</v>
      </c>
      <c r="D5" s="7" t="s">
        <v>12</v>
      </c>
      <c r="E5" s="7" t="s">
        <v>13</v>
      </c>
      <c r="F5" s="7" t="s">
        <v>14</v>
      </c>
      <c r="G5" s="7" t="s">
        <v>11</v>
      </c>
      <c r="H5" s="7" t="s">
        <v>12</v>
      </c>
      <c r="I5" s="7" t="s">
        <v>13</v>
      </c>
      <c r="J5" s="7" t="s">
        <v>11</v>
      </c>
      <c r="K5" s="7" t="s">
        <v>12</v>
      </c>
      <c r="L5" s="20" t="s">
        <v>13</v>
      </c>
      <c r="M5" s="7" t="s">
        <v>11</v>
      </c>
      <c r="N5" s="7" t="s">
        <v>12</v>
      </c>
      <c r="O5" s="7" t="s">
        <v>13</v>
      </c>
      <c r="P5" s="50"/>
      <c r="Q5" s="50"/>
    </row>
    <row r="6" ht="30" customHeight="1" spans="1:17">
      <c r="A6" s="8">
        <v>1</v>
      </c>
      <c r="B6" s="35" t="s">
        <v>255</v>
      </c>
      <c r="C6" s="11"/>
      <c r="D6" s="11"/>
      <c r="E6" s="11"/>
      <c r="F6" s="11"/>
      <c r="G6" s="11">
        <v>0.542175</v>
      </c>
      <c r="H6" s="11">
        <f t="shared" ref="H6:H37" si="0">G6*37900*0.3</f>
        <v>6164.52975</v>
      </c>
      <c r="I6" s="11">
        <f t="shared" ref="I6:I37" si="1">G6*37900*0.7</f>
        <v>14383.90275</v>
      </c>
      <c r="J6" s="11">
        <v>0.38856</v>
      </c>
      <c r="K6" s="11">
        <f t="shared" ref="K6:K35" si="2">J6*37900*0.3</f>
        <v>4417.9272</v>
      </c>
      <c r="L6" s="11">
        <f t="shared" ref="L6:L26" si="3">J6*37900*0.7</f>
        <v>10308.4968</v>
      </c>
      <c r="M6" s="11"/>
      <c r="N6" s="11"/>
      <c r="O6" s="11"/>
      <c r="P6" s="11">
        <f t="shared" ref="P6:P38" si="4">M6+J6+G6+C6</f>
        <v>0.930735</v>
      </c>
      <c r="Q6" s="11">
        <f t="shared" ref="Q6:Q38" si="5">O6+N6+L6+K6+I6+F6+E6+D6</f>
        <v>29110.32675</v>
      </c>
    </row>
    <row r="7" ht="30" customHeight="1" spans="1:17">
      <c r="A7" s="8">
        <v>2</v>
      </c>
      <c r="B7" s="35" t="s">
        <v>259</v>
      </c>
      <c r="C7" s="11">
        <v>4.04235</v>
      </c>
      <c r="D7" s="11">
        <f t="shared" ref="D7:D38" si="6">C7*37900*0.3</f>
        <v>45961.5195</v>
      </c>
      <c r="E7" s="11">
        <f t="shared" ref="E7:E38" si="7">C7*37900*0.7</f>
        <v>107243.5455</v>
      </c>
      <c r="F7" s="11">
        <f t="shared" ref="F7:F38" si="8">C7*1730*0.6</f>
        <v>4195.9593</v>
      </c>
      <c r="G7" s="11">
        <v>0</v>
      </c>
      <c r="H7" s="11">
        <f t="shared" si="0"/>
        <v>0</v>
      </c>
      <c r="I7" s="11">
        <f t="shared" si="1"/>
        <v>0</v>
      </c>
      <c r="J7" s="11"/>
      <c r="K7" s="11">
        <f t="shared" si="2"/>
        <v>0</v>
      </c>
      <c r="L7" s="11">
        <f t="shared" si="3"/>
        <v>0</v>
      </c>
      <c r="M7" s="73">
        <v>0.065</v>
      </c>
      <c r="N7" s="11">
        <f>M7*18950*0.3</f>
        <v>369.525</v>
      </c>
      <c r="O7" s="11">
        <f>M7*18950*0.7</f>
        <v>862.225</v>
      </c>
      <c r="P7" s="11">
        <f t="shared" si="4"/>
        <v>4.10735</v>
      </c>
      <c r="Q7" s="11">
        <f t="shared" si="5"/>
        <v>158632.7743</v>
      </c>
    </row>
    <row r="8" ht="30" customHeight="1" spans="1:17">
      <c r="A8" s="8">
        <v>3</v>
      </c>
      <c r="B8" s="35" t="s">
        <v>260</v>
      </c>
      <c r="C8" s="11">
        <v>0.50919</v>
      </c>
      <c r="D8" s="11">
        <f t="shared" si="6"/>
        <v>5789.4903</v>
      </c>
      <c r="E8" s="11">
        <f t="shared" si="7"/>
        <v>13508.8107</v>
      </c>
      <c r="F8" s="11">
        <f t="shared" si="8"/>
        <v>528.53922</v>
      </c>
      <c r="G8" s="11">
        <v>0</v>
      </c>
      <c r="H8" s="11">
        <f t="shared" si="0"/>
        <v>0</v>
      </c>
      <c r="I8" s="11">
        <f t="shared" si="1"/>
        <v>0</v>
      </c>
      <c r="J8" s="11"/>
      <c r="K8" s="11">
        <f t="shared" si="2"/>
        <v>0</v>
      </c>
      <c r="L8" s="11">
        <f t="shared" si="3"/>
        <v>0</v>
      </c>
      <c r="M8" s="11">
        <v>0.079005</v>
      </c>
      <c r="N8" s="11">
        <f>M8*18950*0.3</f>
        <v>449.143425</v>
      </c>
      <c r="O8" s="11">
        <f>M8*18950*0.7</f>
        <v>1048.001325</v>
      </c>
      <c r="P8" s="11">
        <f t="shared" si="4"/>
        <v>0.588195</v>
      </c>
      <c r="Q8" s="11">
        <f t="shared" si="5"/>
        <v>21323.98497</v>
      </c>
    </row>
    <row r="9" ht="30" customHeight="1" spans="1:17">
      <c r="A9" s="8">
        <v>4</v>
      </c>
      <c r="B9" s="35" t="s">
        <v>261</v>
      </c>
      <c r="C9" s="11">
        <v>1.07034</v>
      </c>
      <c r="D9" s="11">
        <f t="shared" si="6"/>
        <v>12169.7658</v>
      </c>
      <c r="E9" s="11">
        <f t="shared" si="7"/>
        <v>28396.1202</v>
      </c>
      <c r="F9" s="11">
        <f t="shared" si="8"/>
        <v>1111.01292</v>
      </c>
      <c r="G9" s="11">
        <v>0</v>
      </c>
      <c r="H9" s="11">
        <f t="shared" si="0"/>
        <v>0</v>
      </c>
      <c r="I9" s="11">
        <f t="shared" si="1"/>
        <v>0</v>
      </c>
      <c r="J9" s="11"/>
      <c r="K9" s="11">
        <f t="shared" si="2"/>
        <v>0</v>
      </c>
      <c r="L9" s="11">
        <f t="shared" si="3"/>
        <v>0</v>
      </c>
      <c r="M9" s="11"/>
      <c r="N9" s="11"/>
      <c r="O9" s="11"/>
      <c r="P9" s="11">
        <f t="shared" si="4"/>
        <v>1.07034</v>
      </c>
      <c r="Q9" s="11">
        <f t="shared" si="5"/>
        <v>41676.89892</v>
      </c>
    </row>
    <row r="10" ht="30" customHeight="1" spans="1:17">
      <c r="A10" s="8">
        <v>5</v>
      </c>
      <c r="B10" s="35" t="s">
        <v>262</v>
      </c>
      <c r="C10" s="11">
        <v>4.46793</v>
      </c>
      <c r="D10" s="11">
        <f t="shared" si="6"/>
        <v>50800.3641</v>
      </c>
      <c r="E10" s="11">
        <f t="shared" si="7"/>
        <v>118534.1829</v>
      </c>
      <c r="F10" s="11">
        <f t="shared" si="8"/>
        <v>4637.71134</v>
      </c>
      <c r="G10" s="11">
        <v>6.59865</v>
      </c>
      <c r="H10" s="11">
        <f t="shared" si="0"/>
        <v>75026.6505</v>
      </c>
      <c r="I10" s="11">
        <f t="shared" si="1"/>
        <v>175062.1845</v>
      </c>
      <c r="J10" s="11"/>
      <c r="K10" s="11">
        <f t="shared" si="2"/>
        <v>0</v>
      </c>
      <c r="L10" s="11">
        <f t="shared" si="3"/>
        <v>0</v>
      </c>
      <c r="M10" s="11"/>
      <c r="N10" s="11"/>
      <c r="O10" s="11"/>
      <c r="P10" s="11">
        <f t="shared" si="4"/>
        <v>11.06658</v>
      </c>
      <c r="Q10" s="11">
        <f t="shared" si="5"/>
        <v>349034.44284</v>
      </c>
    </row>
    <row r="11" ht="30" customHeight="1" spans="1:17">
      <c r="A11" s="8">
        <v>6</v>
      </c>
      <c r="B11" s="35" t="s">
        <v>263</v>
      </c>
      <c r="C11" s="11"/>
      <c r="D11" s="11">
        <f t="shared" si="6"/>
        <v>0</v>
      </c>
      <c r="E11" s="11">
        <f t="shared" si="7"/>
        <v>0</v>
      </c>
      <c r="F11" s="11">
        <f t="shared" si="8"/>
        <v>0</v>
      </c>
      <c r="G11" s="11">
        <v>0.28899</v>
      </c>
      <c r="H11" s="11">
        <f t="shared" si="0"/>
        <v>3285.8163</v>
      </c>
      <c r="I11" s="11">
        <f t="shared" si="1"/>
        <v>7666.9047</v>
      </c>
      <c r="J11" s="11"/>
      <c r="K11" s="11">
        <f t="shared" si="2"/>
        <v>0</v>
      </c>
      <c r="L11" s="11">
        <f t="shared" si="3"/>
        <v>0</v>
      </c>
      <c r="M11" s="11"/>
      <c r="N11" s="11"/>
      <c r="O11" s="11"/>
      <c r="P11" s="11">
        <f t="shared" si="4"/>
        <v>0.28899</v>
      </c>
      <c r="Q11" s="11">
        <f t="shared" si="5"/>
        <v>7666.9047</v>
      </c>
    </row>
    <row r="12" ht="30" customHeight="1" spans="1:17">
      <c r="A12" s="8">
        <v>7</v>
      </c>
      <c r="B12" s="35" t="s">
        <v>264</v>
      </c>
      <c r="C12" s="11">
        <v>2.655735</v>
      </c>
      <c r="D12" s="11">
        <f t="shared" si="6"/>
        <v>30195.70695</v>
      </c>
      <c r="E12" s="11">
        <f t="shared" si="7"/>
        <v>70456.64955</v>
      </c>
      <c r="F12" s="11">
        <f t="shared" si="8"/>
        <v>2756.65293</v>
      </c>
      <c r="G12" s="11">
        <v>0.193035</v>
      </c>
      <c r="H12" s="11">
        <f t="shared" si="0"/>
        <v>2194.80795</v>
      </c>
      <c r="I12" s="11">
        <f t="shared" si="1"/>
        <v>5121.21855</v>
      </c>
      <c r="J12" s="11"/>
      <c r="K12" s="11">
        <f t="shared" si="2"/>
        <v>0</v>
      </c>
      <c r="L12" s="11">
        <f t="shared" si="3"/>
        <v>0</v>
      </c>
      <c r="M12" s="11"/>
      <c r="N12" s="11"/>
      <c r="O12" s="11"/>
      <c r="P12" s="11">
        <f t="shared" si="4"/>
        <v>2.84877</v>
      </c>
      <c r="Q12" s="11">
        <f t="shared" si="5"/>
        <v>108530.22798</v>
      </c>
    </row>
    <row r="13" ht="30" customHeight="1" spans="1:17">
      <c r="A13" s="8">
        <v>8</v>
      </c>
      <c r="B13" s="35" t="s">
        <v>265</v>
      </c>
      <c r="C13" s="11">
        <v>0.183045</v>
      </c>
      <c r="D13" s="11">
        <f t="shared" si="6"/>
        <v>2081.22165</v>
      </c>
      <c r="E13" s="11">
        <f t="shared" si="7"/>
        <v>4856.18385</v>
      </c>
      <c r="F13" s="11">
        <f t="shared" si="8"/>
        <v>190.00071</v>
      </c>
      <c r="G13" s="11">
        <v>0</v>
      </c>
      <c r="H13" s="11">
        <f t="shared" si="0"/>
        <v>0</v>
      </c>
      <c r="I13" s="11">
        <f t="shared" si="1"/>
        <v>0</v>
      </c>
      <c r="J13" s="11">
        <v>0.06924</v>
      </c>
      <c r="K13" s="11">
        <f t="shared" si="2"/>
        <v>787.2588</v>
      </c>
      <c r="L13" s="11">
        <f t="shared" si="3"/>
        <v>1836.9372</v>
      </c>
      <c r="M13" s="11"/>
      <c r="N13" s="11"/>
      <c r="O13" s="11"/>
      <c r="P13" s="11">
        <f t="shared" si="4"/>
        <v>0.252285</v>
      </c>
      <c r="Q13" s="11">
        <f t="shared" si="5"/>
        <v>9751.60221</v>
      </c>
    </row>
    <row r="14" ht="30" customHeight="1" spans="1:17">
      <c r="A14" s="8">
        <v>9</v>
      </c>
      <c r="B14" s="35" t="s">
        <v>266</v>
      </c>
      <c r="C14" s="11">
        <v>0.145005</v>
      </c>
      <c r="D14" s="11">
        <f t="shared" si="6"/>
        <v>1648.70685</v>
      </c>
      <c r="E14" s="11">
        <f t="shared" si="7"/>
        <v>3846.98265</v>
      </c>
      <c r="F14" s="11">
        <f t="shared" si="8"/>
        <v>150.51519</v>
      </c>
      <c r="G14" s="11">
        <v>0</v>
      </c>
      <c r="H14" s="11">
        <f t="shared" si="0"/>
        <v>0</v>
      </c>
      <c r="I14" s="11">
        <f t="shared" si="1"/>
        <v>0</v>
      </c>
      <c r="J14" s="11"/>
      <c r="K14" s="11">
        <f t="shared" si="2"/>
        <v>0</v>
      </c>
      <c r="L14" s="11">
        <f t="shared" si="3"/>
        <v>0</v>
      </c>
      <c r="M14" s="73">
        <v>0.432</v>
      </c>
      <c r="N14" s="11">
        <f>M14*18950*0.3</f>
        <v>2455.92</v>
      </c>
      <c r="O14" s="11">
        <f>M14*18950*0.7</f>
        <v>5730.48</v>
      </c>
      <c r="P14" s="11">
        <f t="shared" si="4"/>
        <v>0.577005</v>
      </c>
      <c r="Q14" s="11">
        <f t="shared" si="5"/>
        <v>13832.60469</v>
      </c>
    </row>
    <row r="15" ht="30" customHeight="1" spans="1:17">
      <c r="A15" s="8">
        <v>10</v>
      </c>
      <c r="B15" s="35" t="s">
        <v>267</v>
      </c>
      <c r="C15" s="11"/>
      <c r="D15" s="11">
        <f t="shared" si="6"/>
        <v>0</v>
      </c>
      <c r="E15" s="11">
        <f t="shared" si="7"/>
        <v>0</v>
      </c>
      <c r="F15" s="11">
        <f t="shared" si="8"/>
        <v>0</v>
      </c>
      <c r="G15" s="11">
        <v>0</v>
      </c>
      <c r="H15" s="11">
        <f t="shared" si="0"/>
        <v>0</v>
      </c>
      <c r="I15" s="11">
        <f t="shared" si="1"/>
        <v>0</v>
      </c>
      <c r="J15" s="11">
        <v>0.01101</v>
      </c>
      <c r="K15" s="11">
        <f t="shared" si="2"/>
        <v>125.1837</v>
      </c>
      <c r="L15" s="11">
        <f t="shared" si="3"/>
        <v>292.0953</v>
      </c>
      <c r="M15" s="11"/>
      <c r="N15" s="11"/>
      <c r="O15" s="11"/>
      <c r="P15" s="11">
        <f t="shared" si="4"/>
        <v>0.01101</v>
      </c>
      <c r="Q15" s="11">
        <f t="shared" si="5"/>
        <v>417.279</v>
      </c>
    </row>
    <row r="16" ht="30" customHeight="1" spans="1:17">
      <c r="A16" s="8">
        <v>11</v>
      </c>
      <c r="B16" s="35" t="s">
        <v>268</v>
      </c>
      <c r="C16" s="11">
        <v>3.69897</v>
      </c>
      <c r="D16" s="11">
        <f t="shared" si="6"/>
        <v>42057.2889</v>
      </c>
      <c r="E16" s="11">
        <f t="shared" si="7"/>
        <v>98133.6741</v>
      </c>
      <c r="F16" s="11">
        <f t="shared" si="8"/>
        <v>3839.53086</v>
      </c>
      <c r="G16" s="11">
        <v>0</v>
      </c>
      <c r="H16" s="11">
        <f t="shared" si="0"/>
        <v>0</v>
      </c>
      <c r="I16" s="11">
        <f t="shared" si="1"/>
        <v>0</v>
      </c>
      <c r="J16" s="11"/>
      <c r="K16" s="11">
        <f t="shared" si="2"/>
        <v>0</v>
      </c>
      <c r="L16" s="11">
        <f t="shared" si="3"/>
        <v>0</v>
      </c>
      <c r="M16" s="11"/>
      <c r="N16" s="11"/>
      <c r="O16" s="11"/>
      <c r="P16" s="11">
        <f t="shared" si="4"/>
        <v>3.69897</v>
      </c>
      <c r="Q16" s="11">
        <f t="shared" si="5"/>
        <v>144030.49386</v>
      </c>
    </row>
    <row r="17" ht="30" customHeight="1" spans="1:17">
      <c r="A17" s="8">
        <v>12</v>
      </c>
      <c r="B17" s="35" t="s">
        <v>269</v>
      </c>
      <c r="C17" s="11">
        <v>0.854115</v>
      </c>
      <c r="D17" s="11">
        <f t="shared" si="6"/>
        <v>9711.28755</v>
      </c>
      <c r="E17" s="11">
        <f t="shared" si="7"/>
        <v>22659.67095</v>
      </c>
      <c r="F17" s="11">
        <f t="shared" si="8"/>
        <v>886.57137</v>
      </c>
      <c r="G17" s="11">
        <v>0</v>
      </c>
      <c r="H17" s="11">
        <f t="shared" si="0"/>
        <v>0</v>
      </c>
      <c r="I17" s="11">
        <f t="shared" si="1"/>
        <v>0</v>
      </c>
      <c r="J17" s="11"/>
      <c r="K17" s="11">
        <f t="shared" si="2"/>
        <v>0</v>
      </c>
      <c r="L17" s="11">
        <f t="shared" si="3"/>
        <v>0</v>
      </c>
      <c r="M17" s="11"/>
      <c r="N17" s="11"/>
      <c r="O17" s="11"/>
      <c r="P17" s="11">
        <f t="shared" si="4"/>
        <v>0.854115</v>
      </c>
      <c r="Q17" s="11">
        <f t="shared" si="5"/>
        <v>33257.52987</v>
      </c>
    </row>
    <row r="18" ht="30" customHeight="1" spans="1:17">
      <c r="A18" s="8">
        <v>13</v>
      </c>
      <c r="B18" s="35" t="s">
        <v>270</v>
      </c>
      <c r="C18" s="11">
        <v>2.503275</v>
      </c>
      <c r="D18" s="11">
        <f t="shared" si="6"/>
        <v>28462.23675</v>
      </c>
      <c r="E18" s="11">
        <f t="shared" si="7"/>
        <v>66411.88575</v>
      </c>
      <c r="F18" s="11">
        <f t="shared" si="8"/>
        <v>2598.39945</v>
      </c>
      <c r="G18" s="11">
        <v>0.639015</v>
      </c>
      <c r="H18" s="11">
        <f t="shared" si="0"/>
        <v>7265.60055</v>
      </c>
      <c r="I18" s="11">
        <f t="shared" si="1"/>
        <v>16953.06795</v>
      </c>
      <c r="J18" s="11">
        <v>0.21576</v>
      </c>
      <c r="K18" s="11">
        <f t="shared" si="2"/>
        <v>2453.1912</v>
      </c>
      <c r="L18" s="11">
        <f t="shared" si="3"/>
        <v>5724.1128</v>
      </c>
      <c r="M18" s="11"/>
      <c r="N18" s="11"/>
      <c r="O18" s="11"/>
      <c r="P18" s="11">
        <f t="shared" si="4"/>
        <v>3.35805</v>
      </c>
      <c r="Q18" s="11">
        <f t="shared" si="5"/>
        <v>122602.8939</v>
      </c>
    </row>
    <row r="19" ht="30" customHeight="1" spans="1:17">
      <c r="A19" s="8">
        <v>14</v>
      </c>
      <c r="B19" s="35" t="s">
        <v>271</v>
      </c>
      <c r="C19" s="11">
        <v>1.671165</v>
      </c>
      <c r="D19" s="11">
        <f t="shared" si="6"/>
        <v>19001.14605</v>
      </c>
      <c r="E19" s="11">
        <f t="shared" si="7"/>
        <v>44336.00745</v>
      </c>
      <c r="F19" s="11">
        <f t="shared" si="8"/>
        <v>1734.66927</v>
      </c>
      <c r="G19" s="11">
        <v>3.92604</v>
      </c>
      <c r="H19" s="11">
        <f t="shared" si="0"/>
        <v>44639.0748</v>
      </c>
      <c r="I19" s="11">
        <f t="shared" si="1"/>
        <v>104157.8412</v>
      </c>
      <c r="J19" s="11"/>
      <c r="K19" s="11">
        <f t="shared" si="2"/>
        <v>0</v>
      </c>
      <c r="L19" s="11">
        <f t="shared" si="3"/>
        <v>0</v>
      </c>
      <c r="M19" s="11">
        <v>0.05586</v>
      </c>
      <c r="N19" s="11">
        <f t="shared" ref="N19:N26" si="9">M19*18950*0.3</f>
        <v>317.5641</v>
      </c>
      <c r="O19" s="11">
        <f t="shared" ref="O19:O26" si="10">M19*18950*0.7</f>
        <v>740.9829</v>
      </c>
      <c r="P19" s="11">
        <f t="shared" si="4"/>
        <v>5.653065</v>
      </c>
      <c r="Q19" s="11">
        <f t="shared" si="5"/>
        <v>170288.21097</v>
      </c>
    </row>
    <row r="20" ht="30" customHeight="1" spans="1:17">
      <c r="A20" s="8">
        <v>15</v>
      </c>
      <c r="B20" s="35" t="s">
        <v>272</v>
      </c>
      <c r="C20" s="11">
        <v>1.94352</v>
      </c>
      <c r="D20" s="11">
        <f t="shared" si="6"/>
        <v>22097.8224</v>
      </c>
      <c r="E20" s="11">
        <f t="shared" si="7"/>
        <v>51561.5856</v>
      </c>
      <c r="F20" s="11">
        <f t="shared" si="8"/>
        <v>2017.37376</v>
      </c>
      <c r="G20" s="11">
        <v>0</v>
      </c>
      <c r="H20" s="11">
        <f t="shared" si="0"/>
        <v>0</v>
      </c>
      <c r="I20" s="11">
        <f t="shared" si="1"/>
        <v>0</v>
      </c>
      <c r="J20" s="11"/>
      <c r="K20" s="11">
        <f t="shared" si="2"/>
        <v>0</v>
      </c>
      <c r="L20" s="11">
        <f t="shared" si="3"/>
        <v>0</v>
      </c>
      <c r="M20" s="11"/>
      <c r="N20" s="11">
        <f t="shared" si="9"/>
        <v>0</v>
      </c>
      <c r="O20" s="11">
        <f t="shared" si="10"/>
        <v>0</v>
      </c>
      <c r="P20" s="11">
        <f t="shared" si="4"/>
        <v>1.94352</v>
      </c>
      <c r="Q20" s="11">
        <f t="shared" si="5"/>
        <v>75676.78176</v>
      </c>
    </row>
    <row r="21" ht="30" customHeight="1" spans="1:17">
      <c r="A21" s="8">
        <v>16</v>
      </c>
      <c r="B21" s="35" t="s">
        <v>273</v>
      </c>
      <c r="C21" s="11">
        <v>0.177615</v>
      </c>
      <c r="D21" s="11">
        <f t="shared" si="6"/>
        <v>2019.48255</v>
      </c>
      <c r="E21" s="11">
        <f t="shared" si="7"/>
        <v>4712.12595</v>
      </c>
      <c r="F21" s="11">
        <f t="shared" si="8"/>
        <v>184.36437</v>
      </c>
      <c r="G21" s="11">
        <v>0</v>
      </c>
      <c r="H21" s="11">
        <f t="shared" si="0"/>
        <v>0</v>
      </c>
      <c r="I21" s="11">
        <f t="shared" si="1"/>
        <v>0</v>
      </c>
      <c r="J21" s="11"/>
      <c r="K21" s="11">
        <f t="shared" si="2"/>
        <v>0</v>
      </c>
      <c r="L21" s="11">
        <f t="shared" si="3"/>
        <v>0</v>
      </c>
      <c r="M21" s="11"/>
      <c r="N21" s="11">
        <f t="shared" si="9"/>
        <v>0</v>
      </c>
      <c r="O21" s="11">
        <f t="shared" si="10"/>
        <v>0</v>
      </c>
      <c r="P21" s="11">
        <f t="shared" si="4"/>
        <v>0.177615</v>
      </c>
      <c r="Q21" s="11">
        <f t="shared" si="5"/>
        <v>6915.97287</v>
      </c>
    </row>
    <row r="22" ht="30" customHeight="1" spans="1:17">
      <c r="A22" s="8">
        <v>17</v>
      </c>
      <c r="B22" s="35" t="s">
        <v>274</v>
      </c>
      <c r="C22" s="11">
        <v>1.274265</v>
      </c>
      <c r="D22" s="11">
        <f t="shared" si="6"/>
        <v>14488.39305</v>
      </c>
      <c r="E22" s="11">
        <f t="shared" si="7"/>
        <v>33806.25045</v>
      </c>
      <c r="F22" s="11">
        <f t="shared" si="8"/>
        <v>1322.68707</v>
      </c>
      <c r="G22" s="11">
        <v>0</v>
      </c>
      <c r="H22" s="11">
        <f t="shared" si="0"/>
        <v>0</v>
      </c>
      <c r="I22" s="11">
        <f t="shared" si="1"/>
        <v>0</v>
      </c>
      <c r="J22" s="11">
        <v>0.10389</v>
      </c>
      <c r="K22" s="11">
        <f t="shared" si="2"/>
        <v>1181.2293</v>
      </c>
      <c r="L22" s="11">
        <f t="shared" si="3"/>
        <v>2756.2017</v>
      </c>
      <c r="M22" s="11"/>
      <c r="N22" s="11">
        <f t="shared" si="9"/>
        <v>0</v>
      </c>
      <c r="O22" s="11">
        <f t="shared" si="10"/>
        <v>0</v>
      </c>
      <c r="P22" s="11">
        <f t="shared" si="4"/>
        <v>1.378155</v>
      </c>
      <c r="Q22" s="11">
        <f t="shared" si="5"/>
        <v>53554.76157</v>
      </c>
    </row>
    <row r="23" ht="30" customHeight="1" spans="1:17">
      <c r="A23" s="8">
        <v>18</v>
      </c>
      <c r="B23" s="35" t="s">
        <v>275</v>
      </c>
      <c r="C23" s="11">
        <v>1.08546</v>
      </c>
      <c r="D23" s="11">
        <f t="shared" si="6"/>
        <v>12341.6802</v>
      </c>
      <c r="E23" s="11">
        <f t="shared" si="7"/>
        <v>28797.2538</v>
      </c>
      <c r="F23" s="11">
        <f t="shared" si="8"/>
        <v>1126.70748</v>
      </c>
      <c r="G23" s="11">
        <v>0</v>
      </c>
      <c r="H23" s="11">
        <f t="shared" si="0"/>
        <v>0</v>
      </c>
      <c r="I23" s="11">
        <f t="shared" si="1"/>
        <v>0</v>
      </c>
      <c r="J23" s="11"/>
      <c r="K23" s="11">
        <f t="shared" si="2"/>
        <v>0</v>
      </c>
      <c r="L23" s="11">
        <f t="shared" si="3"/>
        <v>0</v>
      </c>
      <c r="M23" s="11">
        <v>0.01554</v>
      </c>
      <c r="N23" s="11">
        <f t="shared" si="9"/>
        <v>88.3449</v>
      </c>
      <c r="O23" s="11">
        <f t="shared" si="10"/>
        <v>206.1381</v>
      </c>
      <c r="P23" s="11">
        <f t="shared" si="4"/>
        <v>1.101</v>
      </c>
      <c r="Q23" s="11">
        <f t="shared" si="5"/>
        <v>42560.12448</v>
      </c>
    </row>
    <row r="24" ht="30" customHeight="1" spans="1:17">
      <c r="A24" s="8">
        <v>19</v>
      </c>
      <c r="B24" s="35" t="s">
        <v>276</v>
      </c>
      <c r="C24" s="11">
        <v>1.355655</v>
      </c>
      <c r="D24" s="11">
        <f t="shared" si="6"/>
        <v>15413.79735</v>
      </c>
      <c r="E24" s="11">
        <f t="shared" si="7"/>
        <v>35965.52715</v>
      </c>
      <c r="F24" s="11">
        <f t="shared" si="8"/>
        <v>1407.16989</v>
      </c>
      <c r="G24" s="11">
        <v>0</v>
      </c>
      <c r="H24" s="11">
        <f t="shared" si="0"/>
        <v>0</v>
      </c>
      <c r="I24" s="11">
        <f t="shared" si="1"/>
        <v>0</v>
      </c>
      <c r="J24" s="11"/>
      <c r="K24" s="11">
        <f t="shared" si="2"/>
        <v>0</v>
      </c>
      <c r="L24" s="11">
        <f t="shared" si="3"/>
        <v>0</v>
      </c>
      <c r="M24" s="11"/>
      <c r="N24" s="11">
        <f t="shared" si="9"/>
        <v>0</v>
      </c>
      <c r="O24" s="11">
        <f t="shared" si="10"/>
        <v>0</v>
      </c>
      <c r="P24" s="11">
        <f t="shared" si="4"/>
        <v>1.355655</v>
      </c>
      <c r="Q24" s="11">
        <f t="shared" si="5"/>
        <v>52786.49439</v>
      </c>
    </row>
    <row r="25" ht="30" customHeight="1" spans="1:17">
      <c r="A25" s="8">
        <v>20</v>
      </c>
      <c r="B25" s="35" t="s">
        <v>277</v>
      </c>
      <c r="C25" s="11"/>
      <c r="D25" s="11">
        <f t="shared" si="6"/>
        <v>0</v>
      </c>
      <c r="E25" s="11">
        <f t="shared" si="7"/>
        <v>0</v>
      </c>
      <c r="F25" s="11">
        <f t="shared" si="8"/>
        <v>0</v>
      </c>
      <c r="G25" s="11">
        <v>0</v>
      </c>
      <c r="H25" s="11">
        <f t="shared" si="0"/>
        <v>0</v>
      </c>
      <c r="I25" s="11">
        <f t="shared" si="1"/>
        <v>0</v>
      </c>
      <c r="J25" s="11"/>
      <c r="K25" s="11">
        <f t="shared" si="2"/>
        <v>0</v>
      </c>
      <c r="L25" s="11">
        <f t="shared" si="3"/>
        <v>0</v>
      </c>
      <c r="M25" s="11">
        <v>0.454995</v>
      </c>
      <c r="N25" s="11">
        <f t="shared" si="9"/>
        <v>2586.646575</v>
      </c>
      <c r="O25" s="11">
        <f t="shared" si="10"/>
        <v>6035.508675</v>
      </c>
      <c r="P25" s="11">
        <f t="shared" si="4"/>
        <v>0.454995</v>
      </c>
      <c r="Q25" s="11">
        <f t="shared" si="5"/>
        <v>8622.15525</v>
      </c>
    </row>
    <row r="26" ht="30" customHeight="1" spans="1:17">
      <c r="A26" s="8">
        <v>21</v>
      </c>
      <c r="B26" s="35" t="s">
        <v>278</v>
      </c>
      <c r="C26" s="11">
        <v>0.64326</v>
      </c>
      <c r="D26" s="11">
        <f t="shared" si="6"/>
        <v>7313.8662</v>
      </c>
      <c r="E26" s="11">
        <f t="shared" si="7"/>
        <v>17065.6878</v>
      </c>
      <c r="F26" s="11">
        <f t="shared" si="8"/>
        <v>667.70388</v>
      </c>
      <c r="G26" s="11">
        <v>0</v>
      </c>
      <c r="H26" s="11">
        <f t="shared" si="0"/>
        <v>0</v>
      </c>
      <c r="I26" s="11">
        <f t="shared" si="1"/>
        <v>0</v>
      </c>
      <c r="J26" s="11">
        <v>0.122145</v>
      </c>
      <c r="K26" s="11">
        <f t="shared" si="2"/>
        <v>1388.78865</v>
      </c>
      <c r="L26" s="11">
        <f t="shared" si="3"/>
        <v>3240.50685</v>
      </c>
      <c r="M26" s="11">
        <v>0.59256</v>
      </c>
      <c r="N26" s="11">
        <f t="shared" si="9"/>
        <v>3368.7036</v>
      </c>
      <c r="O26" s="11">
        <f t="shared" si="10"/>
        <v>7860.3084</v>
      </c>
      <c r="P26" s="11">
        <f t="shared" si="4"/>
        <v>1.357965</v>
      </c>
      <c r="Q26" s="11">
        <f t="shared" si="5"/>
        <v>40905.56538</v>
      </c>
    </row>
    <row r="27" ht="30" customHeight="1" spans="1:17">
      <c r="A27" s="8">
        <v>22</v>
      </c>
      <c r="B27" s="35" t="s">
        <v>279</v>
      </c>
      <c r="C27" s="11">
        <v>0.6984</v>
      </c>
      <c r="D27" s="11">
        <f t="shared" si="6"/>
        <v>7940.808</v>
      </c>
      <c r="E27" s="11">
        <f t="shared" si="7"/>
        <v>18528.552</v>
      </c>
      <c r="F27" s="11">
        <f t="shared" si="8"/>
        <v>724.9392</v>
      </c>
      <c r="G27" s="11">
        <v>0</v>
      </c>
      <c r="H27" s="11">
        <f t="shared" si="0"/>
        <v>0</v>
      </c>
      <c r="I27" s="11">
        <f t="shared" si="1"/>
        <v>0</v>
      </c>
      <c r="J27" s="11"/>
      <c r="K27" s="11">
        <f t="shared" si="2"/>
        <v>0</v>
      </c>
      <c r="L27" s="11"/>
      <c r="M27" s="11"/>
      <c r="N27" s="11"/>
      <c r="O27" s="11"/>
      <c r="P27" s="11">
        <f t="shared" si="4"/>
        <v>0.6984</v>
      </c>
      <c r="Q27" s="11">
        <f t="shared" si="5"/>
        <v>27194.2992</v>
      </c>
    </row>
    <row r="28" ht="30" customHeight="1" spans="1:17">
      <c r="A28" s="8">
        <v>23</v>
      </c>
      <c r="B28" s="65" t="s">
        <v>280</v>
      </c>
      <c r="C28" s="11">
        <v>0.56742</v>
      </c>
      <c r="D28" s="11">
        <f t="shared" si="6"/>
        <v>6451.5654</v>
      </c>
      <c r="E28" s="11">
        <f t="shared" si="7"/>
        <v>15053.6526</v>
      </c>
      <c r="F28" s="11">
        <f t="shared" si="8"/>
        <v>588.98196</v>
      </c>
      <c r="G28" s="11">
        <v>1.14369</v>
      </c>
      <c r="H28" s="11">
        <f t="shared" si="0"/>
        <v>13003.7553</v>
      </c>
      <c r="I28" s="11">
        <f t="shared" si="1"/>
        <v>30342.0957</v>
      </c>
      <c r="J28" s="11"/>
      <c r="K28" s="11">
        <f t="shared" si="2"/>
        <v>0</v>
      </c>
      <c r="L28" s="11"/>
      <c r="M28" s="11"/>
      <c r="N28" s="11"/>
      <c r="O28" s="11"/>
      <c r="P28" s="11">
        <f t="shared" si="4"/>
        <v>1.71111</v>
      </c>
      <c r="Q28" s="11">
        <f t="shared" si="5"/>
        <v>52436.29566</v>
      </c>
    </row>
    <row r="29" ht="30" customHeight="1" spans="1:17">
      <c r="A29" s="8">
        <v>24</v>
      </c>
      <c r="B29" s="35" t="s">
        <v>281</v>
      </c>
      <c r="C29" s="11">
        <v>0.864765</v>
      </c>
      <c r="D29" s="11">
        <f t="shared" si="6"/>
        <v>9832.37805</v>
      </c>
      <c r="E29" s="11">
        <f t="shared" si="7"/>
        <v>22942.21545</v>
      </c>
      <c r="F29" s="11">
        <f t="shared" si="8"/>
        <v>897.62607</v>
      </c>
      <c r="G29" s="11">
        <v>0</v>
      </c>
      <c r="H29" s="11">
        <f t="shared" si="0"/>
        <v>0</v>
      </c>
      <c r="I29" s="11">
        <f t="shared" si="1"/>
        <v>0</v>
      </c>
      <c r="J29" s="11"/>
      <c r="K29" s="11">
        <f t="shared" si="2"/>
        <v>0</v>
      </c>
      <c r="L29" s="11"/>
      <c r="M29" s="11"/>
      <c r="N29" s="11"/>
      <c r="O29" s="11"/>
      <c r="P29" s="11">
        <f t="shared" si="4"/>
        <v>0.864765</v>
      </c>
      <c r="Q29" s="11">
        <f t="shared" si="5"/>
        <v>33672.21957</v>
      </c>
    </row>
    <row r="30" ht="30" customHeight="1" spans="1:17">
      <c r="A30" s="8">
        <v>25</v>
      </c>
      <c r="B30" s="35" t="s">
        <v>282</v>
      </c>
      <c r="C30" s="11">
        <v>1.41762</v>
      </c>
      <c r="D30" s="11">
        <f t="shared" si="6"/>
        <v>16118.3394</v>
      </c>
      <c r="E30" s="11">
        <f t="shared" si="7"/>
        <v>37609.4586</v>
      </c>
      <c r="F30" s="11">
        <f t="shared" si="8"/>
        <v>1471.48956</v>
      </c>
      <c r="G30" s="11">
        <v>0</v>
      </c>
      <c r="H30" s="11">
        <f t="shared" si="0"/>
        <v>0</v>
      </c>
      <c r="I30" s="11">
        <f t="shared" si="1"/>
        <v>0</v>
      </c>
      <c r="J30" s="11"/>
      <c r="K30" s="11">
        <f t="shared" si="2"/>
        <v>0</v>
      </c>
      <c r="L30" s="11"/>
      <c r="M30" s="11"/>
      <c r="N30" s="11"/>
      <c r="O30" s="11"/>
      <c r="P30" s="11">
        <f t="shared" si="4"/>
        <v>1.41762</v>
      </c>
      <c r="Q30" s="11">
        <f t="shared" si="5"/>
        <v>55199.28756</v>
      </c>
    </row>
    <row r="31" ht="30" customHeight="1" spans="1:17">
      <c r="A31" s="8">
        <v>26</v>
      </c>
      <c r="B31" s="35" t="s">
        <v>283</v>
      </c>
      <c r="C31" s="11">
        <v>0.514155</v>
      </c>
      <c r="D31" s="11">
        <f t="shared" si="6"/>
        <v>5845.94235</v>
      </c>
      <c r="E31" s="11">
        <f t="shared" si="7"/>
        <v>13640.53215</v>
      </c>
      <c r="F31" s="11">
        <f t="shared" si="8"/>
        <v>533.69289</v>
      </c>
      <c r="G31" s="11">
        <v>0</v>
      </c>
      <c r="H31" s="11">
        <f t="shared" si="0"/>
        <v>0</v>
      </c>
      <c r="I31" s="11">
        <f t="shared" si="1"/>
        <v>0</v>
      </c>
      <c r="J31" s="11"/>
      <c r="K31" s="11">
        <f t="shared" si="2"/>
        <v>0</v>
      </c>
      <c r="L31" s="11"/>
      <c r="M31" s="11"/>
      <c r="N31" s="11"/>
      <c r="O31" s="11"/>
      <c r="P31" s="11">
        <f t="shared" si="4"/>
        <v>0.514155</v>
      </c>
      <c r="Q31" s="11">
        <f t="shared" si="5"/>
        <v>20020.16739</v>
      </c>
    </row>
    <row r="32" ht="30" customHeight="1" spans="1:17">
      <c r="A32" s="8">
        <v>27</v>
      </c>
      <c r="B32" s="35" t="s">
        <v>284</v>
      </c>
      <c r="C32" s="11">
        <v>2.88027</v>
      </c>
      <c r="D32" s="11">
        <f t="shared" si="6"/>
        <v>32748.6699</v>
      </c>
      <c r="E32" s="11">
        <f t="shared" si="7"/>
        <v>76413.5631</v>
      </c>
      <c r="F32" s="11">
        <f t="shared" si="8"/>
        <v>2989.72026</v>
      </c>
      <c r="G32" s="11">
        <v>0</v>
      </c>
      <c r="H32" s="11">
        <f t="shared" si="0"/>
        <v>0</v>
      </c>
      <c r="I32" s="11">
        <f t="shared" si="1"/>
        <v>0</v>
      </c>
      <c r="J32" s="11"/>
      <c r="K32" s="11">
        <f t="shared" si="2"/>
        <v>0</v>
      </c>
      <c r="L32" s="11"/>
      <c r="M32" s="11"/>
      <c r="N32" s="11"/>
      <c r="O32" s="11"/>
      <c r="P32" s="11">
        <f t="shared" si="4"/>
        <v>2.88027</v>
      </c>
      <c r="Q32" s="11">
        <f t="shared" si="5"/>
        <v>112151.95326</v>
      </c>
    </row>
    <row r="33" ht="30" customHeight="1" spans="1:17">
      <c r="A33" s="8">
        <v>28</v>
      </c>
      <c r="B33" s="35" t="s">
        <v>285</v>
      </c>
      <c r="C33" s="11">
        <v>0.34146</v>
      </c>
      <c r="D33" s="11">
        <f t="shared" si="6"/>
        <v>3882.4002</v>
      </c>
      <c r="E33" s="11">
        <f t="shared" si="7"/>
        <v>9058.9338</v>
      </c>
      <c r="F33" s="11">
        <f t="shared" si="8"/>
        <v>354.43548</v>
      </c>
      <c r="G33" s="11">
        <v>0</v>
      </c>
      <c r="H33" s="11">
        <f t="shared" si="0"/>
        <v>0</v>
      </c>
      <c r="I33" s="11">
        <f t="shared" si="1"/>
        <v>0</v>
      </c>
      <c r="J33" s="11"/>
      <c r="K33" s="11">
        <f t="shared" si="2"/>
        <v>0</v>
      </c>
      <c r="L33" s="11"/>
      <c r="M33" s="11"/>
      <c r="N33" s="11"/>
      <c r="O33" s="11"/>
      <c r="P33" s="11">
        <f t="shared" si="4"/>
        <v>0.34146</v>
      </c>
      <c r="Q33" s="11">
        <f t="shared" si="5"/>
        <v>13295.76948</v>
      </c>
    </row>
    <row r="34" ht="30" customHeight="1" spans="1:17">
      <c r="A34" s="8">
        <v>29</v>
      </c>
      <c r="B34" s="35" t="s">
        <v>286</v>
      </c>
      <c r="C34" s="11">
        <v>0.79641</v>
      </c>
      <c r="D34" s="11">
        <f t="shared" si="6"/>
        <v>9055.1817</v>
      </c>
      <c r="E34" s="11">
        <f t="shared" si="7"/>
        <v>21128.7573</v>
      </c>
      <c r="F34" s="11">
        <f t="shared" si="8"/>
        <v>826.67358</v>
      </c>
      <c r="G34" s="11">
        <v>0</v>
      </c>
      <c r="H34" s="11">
        <f t="shared" si="0"/>
        <v>0</v>
      </c>
      <c r="I34" s="11">
        <f t="shared" si="1"/>
        <v>0</v>
      </c>
      <c r="J34" s="11"/>
      <c r="K34" s="11">
        <f t="shared" si="2"/>
        <v>0</v>
      </c>
      <c r="L34" s="11"/>
      <c r="M34" s="11">
        <v>0.89097</v>
      </c>
      <c r="N34" s="11">
        <f>M34*18950*0.3</f>
        <v>5065.16445</v>
      </c>
      <c r="O34" s="11">
        <f>M34*18950*0.7</f>
        <v>11818.71705</v>
      </c>
      <c r="P34" s="11">
        <f t="shared" si="4"/>
        <v>1.68738</v>
      </c>
      <c r="Q34" s="11">
        <f t="shared" si="5"/>
        <v>47894.49408</v>
      </c>
    </row>
    <row r="35" ht="30" customHeight="1" spans="1:17">
      <c r="A35" s="8">
        <v>30</v>
      </c>
      <c r="B35" s="35" t="s">
        <v>287</v>
      </c>
      <c r="C35" s="11">
        <v>1.455345</v>
      </c>
      <c r="D35" s="11">
        <f t="shared" si="6"/>
        <v>16547.27265</v>
      </c>
      <c r="E35" s="11">
        <f t="shared" si="7"/>
        <v>38610.30285</v>
      </c>
      <c r="F35" s="11">
        <f t="shared" si="8"/>
        <v>1510.64811</v>
      </c>
      <c r="G35" s="11">
        <v>0.546525</v>
      </c>
      <c r="H35" s="11">
        <f t="shared" si="0"/>
        <v>6213.98925</v>
      </c>
      <c r="I35" s="11">
        <f t="shared" si="1"/>
        <v>14499.30825</v>
      </c>
      <c r="J35" s="11"/>
      <c r="K35" s="11">
        <f t="shared" si="2"/>
        <v>0</v>
      </c>
      <c r="L35" s="11"/>
      <c r="M35" s="11"/>
      <c r="N35" s="11"/>
      <c r="O35" s="11"/>
      <c r="P35" s="11">
        <f t="shared" si="4"/>
        <v>2.00187</v>
      </c>
      <c r="Q35" s="11">
        <f t="shared" si="5"/>
        <v>71167.53186</v>
      </c>
    </row>
    <row r="36" ht="30" customHeight="1" spans="1:17">
      <c r="A36" s="8">
        <v>31</v>
      </c>
      <c r="B36" s="65" t="s">
        <v>288</v>
      </c>
      <c r="C36" s="11"/>
      <c r="D36" s="11">
        <f t="shared" si="6"/>
        <v>0</v>
      </c>
      <c r="E36" s="11">
        <f t="shared" si="7"/>
        <v>0</v>
      </c>
      <c r="F36" s="11">
        <f t="shared" si="8"/>
        <v>0</v>
      </c>
      <c r="G36" s="11">
        <v>0</v>
      </c>
      <c r="H36" s="11">
        <f t="shared" si="0"/>
        <v>0</v>
      </c>
      <c r="I36" s="11">
        <f t="shared" si="1"/>
        <v>0</v>
      </c>
      <c r="J36" s="11"/>
      <c r="K36" s="11"/>
      <c r="L36" s="11"/>
      <c r="M36" s="11"/>
      <c r="N36" s="11"/>
      <c r="O36" s="11"/>
      <c r="P36" s="11">
        <f t="shared" si="4"/>
        <v>0</v>
      </c>
      <c r="Q36" s="11">
        <f t="shared" si="5"/>
        <v>0</v>
      </c>
    </row>
    <row r="37" ht="30" customHeight="1" spans="1:17">
      <c r="A37" s="8">
        <v>32</v>
      </c>
      <c r="B37" s="35" t="s">
        <v>289</v>
      </c>
      <c r="C37" s="11">
        <v>4.051245</v>
      </c>
      <c r="D37" s="11">
        <f t="shared" si="6"/>
        <v>46062.65565</v>
      </c>
      <c r="E37" s="11">
        <f t="shared" si="7"/>
        <v>107479.52985</v>
      </c>
      <c r="F37" s="11">
        <f t="shared" si="8"/>
        <v>4205.19231</v>
      </c>
      <c r="G37" s="11">
        <v>0</v>
      </c>
      <c r="H37" s="11">
        <f t="shared" si="0"/>
        <v>0</v>
      </c>
      <c r="I37" s="11">
        <f t="shared" si="1"/>
        <v>0</v>
      </c>
      <c r="J37" s="11"/>
      <c r="K37" s="11"/>
      <c r="L37" s="11"/>
      <c r="M37" s="11"/>
      <c r="N37" s="11"/>
      <c r="O37" s="11"/>
      <c r="P37" s="11">
        <f t="shared" si="4"/>
        <v>4.051245</v>
      </c>
      <c r="Q37" s="11">
        <f t="shared" si="5"/>
        <v>157747.37781</v>
      </c>
    </row>
    <row r="38" ht="30" customHeight="1" spans="1:17">
      <c r="A38" s="8">
        <v>33</v>
      </c>
      <c r="B38" s="35" t="s">
        <v>290</v>
      </c>
      <c r="C38" s="11">
        <v>2.142375</v>
      </c>
      <c r="D38" s="11">
        <f t="shared" si="6"/>
        <v>24358.80375</v>
      </c>
      <c r="E38" s="11">
        <f t="shared" si="7"/>
        <v>56837.20875</v>
      </c>
      <c r="F38" s="11">
        <f t="shared" si="8"/>
        <v>2223.78525</v>
      </c>
      <c r="G38" s="11"/>
      <c r="H38" s="11"/>
      <c r="I38" s="11"/>
      <c r="J38" s="11"/>
      <c r="K38" s="11"/>
      <c r="L38" s="11"/>
      <c r="M38" s="11"/>
      <c r="N38" s="11"/>
      <c r="O38" s="11"/>
      <c r="P38" s="11">
        <f t="shared" si="4"/>
        <v>2.142375</v>
      </c>
      <c r="Q38" s="11">
        <f t="shared" si="5"/>
        <v>83419.79775</v>
      </c>
    </row>
    <row r="39" s="2" customFormat="1" ht="30" customHeight="1" spans="1:17">
      <c r="A39" s="71" t="s">
        <v>19</v>
      </c>
      <c r="B39" s="72"/>
      <c r="C39" s="18">
        <f t="shared" ref="C39:Q39" si="11">SUM(C6:C38)</f>
        <v>44.01036</v>
      </c>
      <c r="D39" s="18">
        <f t="shared" si="11"/>
        <v>500397.7932</v>
      </c>
      <c r="E39" s="18">
        <f t="shared" si="11"/>
        <v>1167594.8508</v>
      </c>
      <c r="F39" s="18">
        <f t="shared" si="11"/>
        <v>45682.75368</v>
      </c>
      <c r="G39" s="18">
        <f t="shared" si="11"/>
        <v>13.87812</v>
      </c>
      <c r="H39" s="18">
        <f t="shared" si="11"/>
        <v>157794.2244</v>
      </c>
      <c r="I39" s="18">
        <f t="shared" si="11"/>
        <v>368186.5236</v>
      </c>
      <c r="J39" s="18">
        <f t="shared" si="11"/>
        <v>0.910605</v>
      </c>
      <c r="K39" s="18">
        <f t="shared" si="11"/>
        <v>10353.57885</v>
      </c>
      <c r="L39" s="18">
        <f t="shared" si="11"/>
        <v>24158.35065</v>
      </c>
      <c r="M39" s="18">
        <f t="shared" si="11"/>
        <v>2.58593</v>
      </c>
      <c r="N39" s="18">
        <f t="shared" si="11"/>
        <v>14701.01205</v>
      </c>
      <c r="O39" s="18">
        <f t="shared" si="11"/>
        <v>34302.36145</v>
      </c>
      <c r="P39" s="18">
        <f t="shared" si="11"/>
        <v>61.385015</v>
      </c>
      <c r="Q39" s="18">
        <f t="shared" si="11"/>
        <v>2165377.22428</v>
      </c>
    </row>
  </sheetData>
  <mergeCells count="12">
    <mergeCell ref="A1:Q1"/>
    <mergeCell ref="L2:Q2"/>
    <mergeCell ref="C3:L3"/>
    <mergeCell ref="C4:F4"/>
    <mergeCell ref="G4:I4"/>
    <mergeCell ref="J4:L4"/>
    <mergeCell ref="A39:B39"/>
    <mergeCell ref="A3:A5"/>
    <mergeCell ref="B3:B5"/>
    <mergeCell ref="P3:P5"/>
    <mergeCell ref="Q3:Q5"/>
    <mergeCell ref="M3:O4"/>
  </mergeCells>
  <pageMargins left="0.75" right="0.75" top="1" bottom="1" header="0.5" footer="0.5"/>
  <pageSetup paperSize="9" scale="66" fitToHeight="0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0"/>
  <sheetViews>
    <sheetView workbookViewId="0">
      <selection activeCell="A1" sqref="A1:Q1"/>
    </sheetView>
  </sheetViews>
  <sheetFormatPr defaultColWidth="9" defaultRowHeight="13.5"/>
  <cols>
    <col min="1" max="1" width="6.875" style="3" customWidth="1"/>
    <col min="2" max="2" width="9" style="3"/>
    <col min="3" max="3" width="9.25" style="3"/>
    <col min="4" max="5" width="14.125" style="3"/>
    <col min="6" max="6" width="12.875" style="3"/>
    <col min="7" max="7" width="9.25" style="3"/>
    <col min="8" max="9" width="14.125" style="3"/>
    <col min="10" max="10" width="9" style="3"/>
    <col min="11" max="12" width="12.875" style="3"/>
    <col min="13" max="13" width="9" style="3"/>
    <col min="14" max="15" width="11.625" style="3"/>
    <col min="16" max="16" width="9.25" style="3"/>
    <col min="17" max="17" width="15.375" style="3"/>
    <col min="18" max="16384" width="9" style="3"/>
  </cols>
  <sheetData>
    <row r="1" ht="31.5" spans="1:17">
      <c r="A1" s="4" t="s">
        <v>291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2" ht="25.5" spans="1:17">
      <c r="A2" s="30"/>
      <c r="B2" s="30"/>
      <c r="C2" s="31"/>
      <c r="D2" s="31"/>
      <c r="E2" s="31"/>
      <c r="F2" s="31"/>
      <c r="G2" s="31"/>
      <c r="H2" s="31"/>
      <c r="I2" s="31"/>
      <c r="J2" s="31"/>
      <c r="K2" s="31"/>
      <c r="L2" s="31"/>
      <c r="M2" s="53" t="s">
        <v>1</v>
      </c>
      <c r="N2" s="53"/>
      <c r="O2" s="53"/>
      <c r="P2" s="53"/>
      <c r="Q2" s="53"/>
    </row>
    <row r="3" ht="25.5" spans="1:17">
      <c r="A3" s="5" t="s">
        <v>2</v>
      </c>
      <c r="B3" s="5" t="s">
        <v>3</v>
      </c>
      <c r="C3" s="32" t="s">
        <v>4</v>
      </c>
      <c r="D3" s="33"/>
      <c r="E3" s="33"/>
      <c r="F3" s="33"/>
      <c r="G3" s="33"/>
      <c r="H3" s="33"/>
      <c r="I3" s="33"/>
      <c r="J3" s="33"/>
      <c r="K3" s="33"/>
      <c r="L3" s="41"/>
      <c r="M3" s="42" t="s">
        <v>5</v>
      </c>
      <c r="N3" s="43"/>
      <c r="O3" s="44"/>
      <c r="P3" s="48" t="s">
        <v>6</v>
      </c>
      <c r="Q3" s="48" t="s">
        <v>7</v>
      </c>
    </row>
    <row r="4" ht="18.75" spans="1:17">
      <c r="A4" s="5"/>
      <c r="B4" s="5"/>
      <c r="C4" s="7" t="s">
        <v>8</v>
      </c>
      <c r="D4" s="7"/>
      <c r="E4" s="7"/>
      <c r="F4" s="7"/>
      <c r="G4" s="7" t="s">
        <v>9</v>
      </c>
      <c r="H4" s="7"/>
      <c r="I4" s="7"/>
      <c r="J4" s="7" t="s">
        <v>10</v>
      </c>
      <c r="K4" s="7"/>
      <c r="L4" s="7"/>
      <c r="M4" s="45"/>
      <c r="N4" s="46"/>
      <c r="O4" s="47"/>
      <c r="P4" s="49"/>
      <c r="Q4" s="49"/>
    </row>
    <row r="5" ht="18.75" spans="1:17">
      <c r="A5" s="5"/>
      <c r="B5" s="5"/>
      <c r="C5" s="7" t="s">
        <v>11</v>
      </c>
      <c r="D5" s="7" t="s">
        <v>12</v>
      </c>
      <c r="E5" s="7" t="s">
        <v>13</v>
      </c>
      <c r="F5" s="7" t="s">
        <v>14</v>
      </c>
      <c r="G5" s="7" t="s">
        <v>11</v>
      </c>
      <c r="H5" s="7" t="s">
        <v>12</v>
      </c>
      <c r="I5" s="7" t="s">
        <v>13</v>
      </c>
      <c r="J5" s="7" t="s">
        <v>11</v>
      </c>
      <c r="K5" s="7" t="s">
        <v>12</v>
      </c>
      <c r="L5" s="20" t="s">
        <v>13</v>
      </c>
      <c r="M5" s="7" t="s">
        <v>11</v>
      </c>
      <c r="N5" s="7" t="s">
        <v>12</v>
      </c>
      <c r="O5" s="7" t="s">
        <v>13</v>
      </c>
      <c r="P5" s="50"/>
      <c r="Q5" s="50"/>
    </row>
    <row r="6" ht="30" customHeight="1" spans="1:17">
      <c r="A6" s="8">
        <v>1</v>
      </c>
      <c r="B6" s="13" t="s">
        <v>292</v>
      </c>
      <c r="C6" s="11">
        <v>9.760335</v>
      </c>
      <c r="D6" s="11">
        <f t="shared" ref="D6:D9" si="0">C6*37900*0.3</f>
        <v>110975.00895</v>
      </c>
      <c r="E6" s="11">
        <f t="shared" ref="E6:E9" si="1">C6*37900*0.7</f>
        <v>258941.68755</v>
      </c>
      <c r="F6" s="11">
        <f t="shared" ref="F6:F9" si="2">C6*1730*0.6</f>
        <v>10131.22773</v>
      </c>
      <c r="G6" s="11">
        <v>14.42226</v>
      </c>
      <c r="H6" s="11">
        <f t="shared" ref="H6:H9" si="3">G6*37900*0.3</f>
        <v>163981.0962</v>
      </c>
      <c r="I6" s="11">
        <f t="shared" ref="I6:I9" si="4">G6*37900*0.7</f>
        <v>382622.5578</v>
      </c>
      <c r="J6" s="11">
        <v>0.153</v>
      </c>
      <c r="K6" s="11">
        <f t="shared" ref="K6:K9" si="5">J6*37900*0.3</f>
        <v>1739.61</v>
      </c>
      <c r="L6" s="11">
        <f t="shared" ref="L6:L9" si="6">J6*37900*0.7</f>
        <v>4059.09</v>
      </c>
      <c r="M6" s="11">
        <v>0.067</v>
      </c>
      <c r="N6" s="11">
        <f>M6*18950*0.3</f>
        <v>380.895</v>
      </c>
      <c r="O6" s="11">
        <f>M6*18950*0.7</f>
        <v>888.755</v>
      </c>
      <c r="P6" s="11">
        <f t="shared" ref="P6:P9" si="7">C6+G6+J6+M6</f>
        <v>24.402595</v>
      </c>
      <c r="Q6" s="11">
        <f t="shared" ref="Q6:Q9" si="8">O6+N6+L6+K6+I6+H6+F6+E6+D6</f>
        <v>933719.92823</v>
      </c>
    </row>
    <row r="7" ht="30" customHeight="1" spans="1:17">
      <c r="A7" s="8">
        <v>2</v>
      </c>
      <c r="B7" s="13" t="s">
        <v>293</v>
      </c>
      <c r="C7" s="11">
        <v>0.301005</v>
      </c>
      <c r="D7" s="11">
        <f t="shared" si="0"/>
        <v>3422.42685</v>
      </c>
      <c r="E7" s="11">
        <f t="shared" si="1"/>
        <v>7985.66265</v>
      </c>
      <c r="F7" s="11">
        <f t="shared" si="2"/>
        <v>312.44319</v>
      </c>
      <c r="G7" s="11"/>
      <c r="H7" s="11">
        <f t="shared" si="3"/>
        <v>0</v>
      </c>
      <c r="I7" s="11">
        <f t="shared" si="4"/>
        <v>0</v>
      </c>
      <c r="J7" s="11"/>
      <c r="K7" s="11">
        <f t="shared" si="5"/>
        <v>0</v>
      </c>
      <c r="L7" s="11">
        <f t="shared" si="6"/>
        <v>0</v>
      </c>
      <c r="M7" s="11"/>
      <c r="N7" s="11"/>
      <c r="O7" s="11"/>
      <c r="P7" s="11">
        <f t="shared" si="7"/>
        <v>0.301005</v>
      </c>
      <c r="Q7" s="11">
        <f t="shared" si="8"/>
        <v>11720.53269</v>
      </c>
    </row>
    <row r="8" ht="30" customHeight="1" spans="1:17">
      <c r="A8" s="8">
        <v>3</v>
      </c>
      <c r="B8" s="13" t="s">
        <v>255</v>
      </c>
      <c r="C8" s="11">
        <v>0</v>
      </c>
      <c r="D8" s="11">
        <f t="shared" si="0"/>
        <v>0</v>
      </c>
      <c r="E8" s="11">
        <f t="shared" si="1"/>
        <v>0</v>
      </c>
      <c r="F8" s="11">
        <f t="shared" si="2"/>
        <v>0</v>
      </c>
      <c r="G8" s="11"/>
      <c r="H8" s="11">
        <f t="shared" si="3"/>
        <v>0</v>
      </c>
      <c r="I8" s="11">
        <f t="shared" si="4"/>
        <v>0</v>
      </c>
      <c r="J8" s="11">
        <v>0.964455</v>
      </c>
      <c r="K8" s="11">
        <f t="shared" si="5"/>
        <v>10965.85335</v>
      </c>
      <c r="L8" s="11">
        <f t="shared" si="6"/>
        <v>25586.99115</v>
      </c>
      <c r="M8" s="11"/>
      <c r="N8" s="11"/>
      <c r="O8" s="11"/>
      <c r="P8" s="11">
        <f t="shared" si="7"/>
        <v>0.964455</v>
      </c>
      <c r="Q8" s="11">
        <f t="shared" si="8"/>
        <v>36552.8445</v>
      </c>
    </row>
    <row r="9" ht="30" customHeight="1" spans="1:17">
      <c r="A9" s="8">
        <v>4</v>
      </c>
      <c r="B9" s="13" t="s">
        <v>294</v>
      </c>
      <c r="C9" s="11">
        <v>3.18789</v>
      </c>
      <c r="D9" s="11">
        <f t="shared" si="0"/>
        <v>36246.3093</v>
      </c>
      <c r="E9" s="11">
        <f t="shared" si="1"/>
        <v>84574.7217</v>
      </c>
      <c r="F9" s="11">
        <f t="shared" si="2"/>
        <v>3309.02982</v>
      </c>
      <c r="G9" s="11">
        <v>1.100415</v>
      </c>
      <c r="H9" s="11">
        <f t="shared" si="3"/>
        <v>12511.71855</v>
      </c>
      <c r="I9" s="11">
        <f t="shared" si="4"/>
        <v>29194.00995</v>
      </c>
      <c r="J9" s="11"/>
      <c r="K9" s="11">
        <f t="shared" si="5"/>
        <v>0</v>
      </c>
      <c r="L9" s="11">
        <f t="shared" si="6"/>
        <v>0</v>
      </c>
      <c r="M9" s="11">
        <v>0.188715</v>
      </c>
      <c r="N9" s="11">
        <f>M9*18950*0.3</f>
        <v>1072.844775</v>
      </c>
      <c r="O9" s="11">
        <f>M9*18950*0.7</f>
        <v>2503.304475</v>
      </c>
      <c r="P9" s="11">
        <f t="shared" si="7"/>
        <v>4.47702</v>
      </c>
      <c r="Q9" s="11">
        <f t="shared" si="8"/>
        <v>169411.93857</v>
      </c>
    </row>
    <row r="10" s="2" customFormat="1" ht="30" customHeight="1" spans="1:17">
      <c r="A10" s="57" t="s">
        <v>19</v>
      </c>
      <c r="B10" s="58"/>
      <c r="C10" s="18">
        <f t="shared" ref="C10:Q10" si="9">SUM(C6:C9)</f>
        <v>13.24923</v>
      </c>
      <c r="D10" s="18">
        <f t="shared" si="9"/>
        <v>150643.7451</v>
      </c>
      <c r="E10" s="18">
        <f t="shared" si="9"/>
        <v>351502.0719</v>
      </c>
      <c r="F10" s="18">
        <f t="shared" si="9"/>
        <v>13752.70074</v>
      </c>
      <c r="G10" s="18">
        <f t="shared" si="9"/>
        <v>15.522675</v>
      </c>
      <c r="H10" s="18">
        <f t="shared" si="9"/>
        <v>176492.81475</v>
      </c>
      <c r="I10" s="18">
        <f t="shared" si="9"/>
        <v>411816.56775</v>
      </c>
      <c r="J10" s="18">
        <f t="shared" si="9"/>
        <v>1.117455</v>
      </c>
      <c r="K10" s="18">
        <f t="shared" si="9"/>
        <v>12705.46335</v>
      </c>
      <c r="L10" s="18">
        <f t="shared" si="9"/>
        <v>29646.08115</v>
      </c>
      <c r="M10" s="18">
        <f t="shared" si="9"/>
        <v>0.255715</v>
      </c>
      <c r="N10" s="18">
        <f t="shared" si="9"/>
        <v>1453.739775</v>
      </c>
      <c r="O10" s="18">
        <f t="shared" si="9"/>
        <v>3392.059475</v>
      </c>
      <c r="P10" s="18">
        <f t="shared" si="9"/>
        <v>30.145075</v>
      </c>
      <c r="Q10" s="18">
        <f t="shared" si="9"/>
        <v>1151405.24399</v>
      </c>
    </row>
  </sheetData>
  <mergeCells count="12">
    <mergeCell ref="A1:Q1"/>
    <mergeCell ref="M2:Q2"/>
    <mergeCell ref="C3:L3"/>
    <mergeCell ref="C4:F4"/>
    <mergeCell ref="G4:I4"/>
    <mergeCell ref="J4:L4"/>
    <mergeCell ref="A10:B10"/>
    <mergeCell ref="A3:A5"/>
    <mergeCell ref="B3:B5"/>
    <mergeCell ref="P3:P5"/>
    <mergeCell ref="Q3:Q5"/>
    <mergeCell ref="M3:O4"/>
  </mergeCells>
  <pageMargins left="0.75" right="0.75" top="1" bottom="1" header="0.5" footer="0.5"/>
  <pageSetup paperSize="9" scale="67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58"/>
  <sheetViews>
    <sheetView workbookViewId="0">
      <selection activeCell="A1" sqref="A1:T1"/>
    </sheetView>
  </sheetViews>
  <sheetFormatPr defaultColWidth="9" defaultRowHeight="13.5"/>
  <cols>
    <col min="1" max="1" width="6.25" style="3" customWidth="1"/>
    <col min="2" max="2" width="9" style="3"/>
    <col min="3" max="3" width="9.25" style="3"/>
    <col min="4" max="4" width="14.125" style="3"/>
    <col min="5" max="5" width="15.375" style="3"/>
    <col min="6" max="6" width="12.875" style="3"/>
    <col min="7" max="7" width="9.25" style="3"/>
    <col min="8" max="9" width="14.125" style="3"/>
    <col min="10" max="10" width="9" style="3"/>
    <col min="11" max="12" width="12.875" style="3"/>
    <col min="13" max="13" width="9" style="3"/>
    <col min="14" max="15" width="12.875" style="3"/>
    <col min="16" max="16" width="9" style="3"/>
    <col min="17" max="18" width="10.375" style="3"/>
    <col min="19" max="19" width="9.25" style="3"/>
    <col min="20" max="20" width="15.375" style="3"/>
    <col min="21" max="16384" width="9" style="3"/>
  </cols>
  <sheetData>
    <row r="1" ht="31.5" spans="1:20">
      <c r="A1" s="4" t="s">
        <v>295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ht="25.5" spans="1:20">
      <c r="A2" s="30"/>
      <c r="B2" s="30"/>
      <c r="C2" s="31"/>
      <c r="D2" s="31"/>
      <c r="E2" s="31"/>
      <c r="F2" s="31"/>
      <c r="G2" s="31"/>
      <c r="H2" s="31"/>
      <c r="I2" s="31"/>
      <c r="J2" s="31"/>
      <c r="K2" s="31"/>
      <c r="L2" s="31"/>
      <c r="M2" s="19"/>
      <c r="N2" s="53" t="s">
        <v>1</v>
      </c>
      <c r="O2" s="53"/>
      <c r="P2" s="53"/>
      <c r="Q2" s="53"/>
      <c r="R2" s="53"/>
      <c r="S2" s="53"/>
      <c r="T2" s="53"/>
    </row>
    <row r="3" ht="25.5" spans="1:20">
      <c r="A3" s="5" t="s">
        <v>2</v>
      </c>
      <c r="B3" s="5" t="s">
        <v>3</v>
      </c>
      <c r="C3" s="32" t="s">
        <v>4</v>
      </c>
      <c r="D3" s="33"/>
      <c r="E3" s="33"/>
      <c r="F3" s="33"/>
      <c r="G3" s="33"/>
      <c r="H3" s="33"/>
      <c r="I3" s="33"/>
      <c r="J3" s="33"/>
      <c r="K3" s="33"/>
      <c r="L3" s="41"/>
      <c r="M3" s="42" t="s">
        <v>5</v>
      </c>
      <c r="N3" s="43"/>
      <c r="O3" s="44"/>
      <c r="P3" s="42" t="s">
        <v>107</v>
      </c>
      <c r="Q3" s="43"/>
      <c r="R3" s="44"/>
      <c r="S3" s="48" t="s">
        <v>6</v>
      </c>
      <c r="T3" s="48" t="s">
        <v>7</v>
      </c>
    </row>
    <row r="4" ht="18.75" spans="1:20">
      <c r="A4" s="5"/>
      <c r="B4" s="5"/>
      <c r="C4" s="7" t="s">
        <v>8</v>
      </c>
      <c r="D4" s="7"/>
      <c r="E4" s="7"/>
      <c r="F4" s="7"/>
      <c r="G4" s="7" t="s">
        <v>9</v>
      </c>
      <c r="H4" s="7"/>
      <c r="I4" s="7"/>
      <c r="J4" s="7" t="s">
        <v>10</v>
      </c>
      <c r="K4" s="7"/>
      <c r="L4" s="7"/>
      <c r="M4" s="45"/>
      <c r="N4" s="46"/>
      <c r="O4" s="47"/>
      <c r="P4" s="45"/>
      <c r="Q4" s="46"/>
      <c r="R4" s="47"/>
      <c r="S4" s="49"/>
      <c r="T4" s="49"/>
    </row>
    <row r="5" ht="18.75" spans="1:20">
      <c r="A5" s="5"/>
      <c r="B5" s="5"/>
      <c r="C5" s="7" t="s">
        <v>11</v>
      </c>
      <c r="D5" s="7" t="s">
        <v>12</v>
      </c>
      <c r="E5" s="7" t="s">
        <v>13</v>
      </c>
      <c r="F5" s="7" t="s">
        <v>14</v>
      </c>
      <c r="G5" s="7" t="s">
        <v>11</v>
      </c>
      <c r="H5" s="7" t="s">
        <v>12</v>
      </c>
      <c r="I5" s="7" t="s">
        <v>13</v>
      </c>
      <c r="J5" s="7" t="s">
        <v>11</v>
      </c>
      <c r="K5" s="7" t="s">
        <v>12</v>
      </c>
      <c r="L5" s="20" t="s">
        <v>13</v>
      </c>
      <c r="M5" s="7" t="s">
        <v>11</v>
      </c>
      <c r="N5" s="7" t="s">
        <v>12</v>
      </c>
      <c r="O5" s="7" t="s">
        <v>13</v>
      </c>
      <c r="P5" s="7" t="s">
        <v>11</v>
      </c>
      <c r="Q5" s="7" t="s">
        <v>12</v>
      </c>
      <c r="R5" s="7" t="s">
        <v>13</v>
      </c>
      <c r="S5" s="50"/>
      <c r="T5" s="50"/>
    </row>
    <row r="6" ht="30" customHeight="1" spans="1:20">
      <c r="A6" s="8">
        <v>1</v>
      </c>
      <c r="B6" s="9" t="s">
        <v>296</v>
      </c>
      <c r="C6" s="11">
        <v>0.831615</v>
      </c>
      <c r="D6" s="11">
        <f t="shared" ref="D6:D54" si="0">C6*37900*0.3</f>
        <v>9455.46255</v>
      </c>
      <c r="E6" s="11">
        <f t="shared" ref="E6:E54" si="1">C6*37900*0.7</f>
        <v>22062.74595</v>
      </c>
      <c r="F6" s="11">
        <f t="shared" ref="F6:F54" si="2">C6*1730*0.6</f>
        <v>863.21637</v>
      </c>
      <c r="G6" s="11">
        <v>4.080075</v>
      </c>
      <c r="H6" s="11">
        <f t="shared" ref="H6:H54" si="3">G6*37900*0.3</f>
        <v>46390.45275</v>
      </c>
      <c r="I6" s="11">
        <f t="shared" ref="I6:I54" si="4">G6*37900*0.7</f>
        <v>108244.38975</v>
      </c>
      <c r="J6" s="11"/>
      <c r="K6" s="11"/>
      <c r="L6" s="11"/>
      <c r="M6" s="11">
        <v>0.20691</v>
      </c>
      <c r="N6" s="11">
        <f t="shared" ref="N6:N55" si="5">M6*18950*0.3</f>
        <v>1176.28335</v>
      </c>
      <c r="O6" s="11">
        <f t="shared" ref="O6:O55" si="6">M6*18950*0.7</f>
        <v>2744.66115</v>
      </c>
      <c r="P6" s="11"/>
      <c r="Q6" s="11"/>
      <c r="R6" s="11"/>
      <c r="S6" s="11">
        <f t="shared" ref="S6:S55" si="7">P6+M6+J6+G6+C6</f>
        <v>5.1186</v>
      </c>
      <c r="T6" s="11">
        <f t="shared" ref="T6:T55" si="8">R6+Q6+O6+N6+L6+K6+I6+H6+F6+E6+D6</f>
        <v>190937.21187</v>
      </c>
    </row>
    <row r="7" ht="30" customHeight="1" spans="1:20">
      <c r="A7" s="8">
        <v>2</v>
      </c>
      <c r="B7" s="9" t="s">
        <v>297</v>
      </c>
      <c r="C7" s="11">
        <v>0.24957</v>
      </c>
      <c r="D7" s="11">
        <f t="shared" si="0"/>
        <v>2837.6109</v>
      </c>
      <c r="E7" s="11">
        <f t="shared" si="1"/>
        <v>6621.0921</v>
      </c>
      <c r="F7" s="11">
        <f t="shared" si="2"/>
        <v>259.05366</v>
      </c>
      <c r="G7" s="11">
        <v>0</v>
      </c>
      <c r="H7" s="11">
        <f t="shared" si="3"/>
        <v>0</v>
      </c>
      <c r="I7" s="11">
        <f t="shared" si="4"/>
        <v>0</v>
      </c>
      <c r="J7" s="11"/>
      <c r="K7" s="11"/>
      <c r="L7" s="11"/>
      <c r="M7" s="11">
        <v>0.587325</v>
      </c>
      <c r="N7" s="11">
        <f t="shared" si="5"/>
        <v>3338.942625</v>
      </c>
      <c r="O7" s="11">
        <f t="shared" si="6"/>
        <v>7790.866125</v>
      </c>
      <c r="P7" s="11"/>
      <c r="Q7" s="11"/>
      <c r="R7" s="11"/>
      <c r="S7" s="11">
        <f t="shared" si="7"/>
        <v>0.836895</v>
      </c>
      <c r="T7" s="11">
        <f t="shared" si="8"/>
        <v>20847.56541</v>
      </c>
    </row>
    <row r="8" ht="30" customHeight="1" spans="1:20">
      <c r="A8" s="8">
        <v>3</v>
      </c>
      <c r="B8" s="9" t="s">
        <v>298</v>
      </c>
      <c r="C8" s="11"/>
      <c r="D8" s="11">
        <f t="shared" si="0"/>
        <v>0</v>
      </c>
      <c r="E8" s="11">
        <f t="shared" si="1"/>
        <v>0</v>
      </c>
      <c r="F8" s="11">
        <f t="shared" si="2"/>
        <v>0</v>
      </c>
      <c r="G8" s="11">
        <v>0.552165</v>
      </c>
      <c r="H8" s="11">
        <f t="shared" si="3"/>
        <v>6278.11605</v>
      </c>
      <c r="I8" s="11">
        <f t="shared" si="4"/>
        <v>14648.93745</v>
      </c>
      <c r="J8" s="11"/>
      <c r="K8" s="11"/>
      <c r="L8" s="11"/>
      <c r="M8" s="11">
        <v>0</v>
      </c>
      <c r="N8" s="11">
        <f t="shared" si="5"/>
        <v>0</v>
      </c>
      <c r="O8" s="11">
        <f t="shared" si="6"/>
        <v>0</v>
      </c>
      <c r="P8" s="11"/>
      <c r="Q8" s="11"/>
      <c r="R8" s="11"/>
      <c r="S8" s="11">
        <f t="shared" si="7"/>
        <v>0.552165</v>
      </c>
      <c r="T8" s="11">
        <f t="shared" si="8"/>
        <v>20927.0535</v>
      </c>
    </row>
    <row r="9" ht="30" customHeight="1" spans="1:20">
      <c r="A9" s="8">
        <v>4</v>
      </c>
      <c r="B9" s="9" t="s">
        <v>299</v>
      </c>
      <c r="C9" s="11">
        <v>0.14685</v>
      </c>
      <c r="D9" s="11">
        <f t="shared" si="0"/>
        <v>1669.6845</v>
      </c>
      <c r="E9" s="11">
        <f t="shared" si="1"/>
        <v>3895.9305</v>
      </c>
      <c r="F9" s="11">
        <f t="shared" si="2"/>
        <v>152.4303</v>
      </c>
      <c r="G9" s="11">
        <v>0</v>
      </c>
      <c r="H9" s="11">
        <f t="shared" si="3"/>
        <v>0</v>
      </c>
      <c r="I9" s="11">
        <f t="shared" si="4"/>
        <v>0</v>
      </c>
      <c r="J9" s="11"/>
      <c r="K9" s="11"/>
      <c r="L9" s="11"/>
      <c r="M9" s="11">
        <v>0</v>
      </c>
      <c r="N9" s="11">
        <f t="shared" si="5"/>
        <v>0</v>
      </c>
      <c r="O9" s="11">
        <f t="shared" si="6"/>
        <v>0</v>
      </c>
      <c r="P9" s="11"/>
      <c r="Q9" s="11"/>
      <c r="R9" s="11"/>
      <c r="S9" s="11">
        <f t="shared" si="7"/>
        <v>0.14685</v>
      </c>
      <c r="T9" s="11">
        <f t="shared" si="8"/>
        <v>5718.0453</v>
      </c>
    </row>
    <row r="10" ht="30" customHeight="1" spans="1:20">
      <c r="A10" s="8">
        <v>5</v>
      </c>
      <c r="B10" s="9" t="s">
        <v>300</v>
      </c>
      <c r="C10" s="11">
        <v>0.30003</v>
      </c>
      <c r="D10" s="11">
        <f t="shared" si="0"/>
        <v>3411.3411</v>
      </c>
      <c r="E10" s="11">
        <f t="shared" si="1"/>
        <v>7959.7959</v>
      </c>
      <c r="F10" s="11">
        <f t="shared" si="2"/>
        <v>311.43114</v>
      </c>
      <c r="G10" s="11">
        <v>0.36039</v>
      </c>
      <c r="H10" s="11">
        <f t="shared" si="3"/>
        <v>4097.6343</v>
      </c>
      <c r="I10" s="11">
        <f t="shared" si="4"/>
        <v>9561.1467</v>
      </c>
      <c r="J10" s="11"/>
      <c r="K10" s="11"/>
      <c r="L10" s="11"/>
      <c r="M10" s="11">
        <v>0</v>
      </c>
      <c r="N10" s="11">
        <f t="shared" si="5"/>
        <v>0</v>
      </c>
      <c r="O10" s="11">
        <f t="shared" si="6"/>
        <v>0</v>
      </c>
      <c r="P10" s="11"/>
      <c r="Q10" s="11"/>
      <c r="R10" s="11"/>
      <c r="S10" s="11">
        <f t="shared" si="7"/>
        <v>0.66042</v>
      </c>
      <c r="T10" s="11">
        <f t="shared" si="8"/>
        <v>25341.34914</v>
      </c>
    </row>
    <row r="11" ht="30" customHeight="1" spans="1:20">
      <c r="A11" s="8">
        <v>6</v>
      </c>
      <c r="B11" s="9" t="s">
        <v>301</v>
      </c>
      <c r="C11" s="11">
        <v>5.83464</v>
      </c>
      <c r="D11" s="11">
        <f t="shared" si="0"/>
        <v>66339.8568</v>
      </c>
      <c r="E11" s="11">
        <f t="shared" si="1"/>
        <v>154792.9992</v>
      </c>
      <c r="F11" s="11">
        <f t="shared" si="2"/>
        <v>6056.35632</v>
      </c>
      <c r="G11" s="11">
        <v>0.2508</v>
      </c>
      <c r="H11" s="11">
        <f t="shared" si="3"/>
        <v>2851.596</v>
      </c>
      <c r="I11" s="11">
        <f t="shared" si="4"/>
        <v>6653.724</v>
      </c>
      <c r="J11" s="11"/>
      <c r="K11" s="11"/>
      <c r="L11" s="11"/>
      <c r="M11" s="11">
        <v>0.079005</v>
      </c>
      <c r="N11" s="11">
        <f t="shared" si="5"/>
        <v>449.143425</v>
      </c>
      <c r="O11" s="11">
        <f t="shared" si="6"/>
        <v>1048.001325</v>
      </c>
      <c r="P11" s="11"/>
      <c r="Q11" s="11"/>
      <c r="R11" s="11"/>
      <c r="S11" s="11">
        <f t="shared" si="7"/>
        <v>6.164445</v>
      </c>
      <c r="T11" s="11">
        <f t="shared" si="8"/>
        <v>238191.67707</v>
      </c>
    </row>
    <row r="12" ht="30" customHeight="1" spans="1:20">
      <c r="A12" s="8">
        <v>7</v>
      </c>
      <c r="B12" s="9" t="s">
        <v>302</v>
      </c>
      <c r="C12" s="11">
        <v>2.60319</v>
      </c>
      <c r="D12" s="11">
        <f t="shared" si="0"/>
        <v>29598.2703</v>
      </c>
      <c r="E12" s="11">
        <f t="shared" si="1"/>
        <v>69062.6307</v>
      </c>
      <c r="F12" s="11">
        <f t="shared" si="2"/>
        <v>2702.11122</v>
      </c>
      <c r="G12" s="11">
        <v>0.779535</v>
      </c>
      <c r="H12" s="11">
        <f t="shared" si="3"/>
        <v>8863.31295</v>
      </c>
      <c r="I12" s="11">
        <f t="shared" si="4"/>
        <v>20681.06355</v>
      </c>
      <c r="J12" s="11"/>
      <c r="K12" s="11"/>
      <c r="L12" s="11"/>
      <c r="M12" s="11">
        <v>0.241605</v>
      </c>
      <c r="N12" s="11">
        <f t="shared" si="5"/>
        <v>1373.524425</v>
      </c>
      <c r="O12" s="11">
        <f t="shared" si="6"/>
        <v>3204.890325</v>
      </c>
      <c r="P12" s="11"/>
      <c r="Q12" s="11"/>
      <c r="R12" s="11"/>
      <c r="S12" s="11">
        <f t="shared" si="7"/>
        <v>3.62433</v>
      </c>
      <c r="T12" s="11">
        <f t="shared" si="8"/>
        <v>135485.80347</v>
      </c>
    </row>
    <row r="13" ht="30" customHeight="1" spans="1:20">
      <c r="A13" s="8">
        <v>8</v>
      </c>
      <c r="B13" s="9" t="s">
        <v>303</v>
      </c>
      <c r="C13" s="11">
        <v>2.04285</v>
      </c>
      <c r="D13" s="11">
        <f t="shared" si="0"/>
        <v>23227.2045</v>
      </c>
      <c r="E13" s="11">
        <f t="shared" si="1"/>
        <v>54196.8105</v>
      </c>
      <c r="F13" s="11">
        <f t="shared" si="2"/>
        <v>2120.4783</v>
      </c>
      <c r="G13" s="11">
        <v>0</v>
      </c>
      <c r="H13" s="11">
        <f t="shared" si="3"/>
        <v>0</v>
      </c>
      <c r="I13" s="11">
        <f t="shared" si="4"/>
        <v>0</v>
      </c>
      <c r="J13" s="11"/>
      <c r="K13" s="11"/>
      <c r="L13" s="11"/>
      <c r="M13" s="11">
        <v>0.432615</v>
      </c>
      <c r="N13" s="11">
        <f t="shared" si="5"/>
        <v>2459.416275</v>
      </c>
      <c r="O13" s="11">
        <f t="shared" si="6"/>
        <v>5738.637975</v>
      </c>
      <c r="P13" s="11"/>
      <c r="Q13" s="11"/>
      <c r="R13" s="11"/>
      <c r="S13" s="11">
        <f t="shared" si="7"/>
        <v>2.475465</v>
      </c>
      <c r="T13" s="11">
        <f t="shared" si="8"/>
        <v>87742.54755</v>
      </c>
    </row>
    <row r="14" ht="30" customHeight="1" spans="1:20">
      <c r="A14" s="8">
        <v>9</v>
      </c>
      <c r="B14" s="9" t="s">
        <v>304</v>
      </c>
      <c r="C14" s="11">
        <v>0.41718</v>
      </c>
      <c r="D14" s="11">
        <f t="shared" si="0"/>
        <v>4743.3366</v>
      </c>
      <c r="E14" s="11">
        <f t="shared" si="1"/>
        <v>11067.7854</v>
      </c>
      <c r="F14" s="11">
        <f t="shared" si="2"/>
        <v>433.03284</v>
      </c>
      <c r="G14" s="11">
        <v>0.035532</v>
      </c>
      <c r="H14" s="11">
        <f t="shared" si="3"/>
        <v>403.99884</v>
      </c>
      <c r="I14" s="11">
        <f t="shared" si="4"/>
        <v>942.66396</v>
      </c>
      <c r="J14" s="11"/>
      <c r="K14" s="11"/>
      <c r="L14" s="11"/>
      <c r="M14" s="11">
        <v>0</v>
      </c>
      <c r="N14" s="11">
        <f t="shared" si="5"/>
        <v>0</v>
      </c>
      <c r="O14" s="11">
        <f t="shared" si="6"/>
        <v>0</v>
      </c>
      <c r="P14" s="11"/>
      <c r="Q14" s="11"/>
      <c r="R14" s="11"/>
      <c r="S14" s="11">
        <f t="shared" si="7"/>
        <v>0.452712</v>
      </c>
      <c r="T14" s="11">
        <f t="shared" si="8"/>
        <v>17590.81764</v>
      </c>
    </row>
    <row r="15" ht="30" customHeight="1" spans="1:20">
      <c r="A15" s="8">
        <v>10</v>
      </c>
      <c r="B15" s="9" t="s">
        <v>305</v>
      </c>
      <c r="C15" s="11">
        <v>0.08562</v>
      </c>
      <c r="D15" s="11">
        <f t="shared" si="0"/>
        <v>973.4994</v>
      </c>
      <c r="E15" s="11">
        <f t="shared" si="1"/>
        <v>2271.4986</v>
      </c>
      <c r="F15" s="11">
        <f t="shared" si="2"/>
        <v>88.87356</v>
      </c>
      <c r="G15" s="11">
        <v>0</v>
      </c>
      <c r="H15" s="11">
        <f t="shared" si="3"/>
        <v>0</v>
      </c>
      <c r="I15" s="11">
        <f t="shared" si="4"/>
        <v>0</v>
      </c>
      <c r="J15" s="11"/>
      <c r="K15" s="11"/>
      <c r="L15" s="11"/>
      <c r="M15" s="11">
        <v>0</v>
      </c>
      <c r="N15" s="11">
        <f t="shared" si="5"/>
        <v>0</v>
      </c>
      <c r="O15" s="11">
        <f t="shared" si="6"/>
        <v>0</v>
      </c>
      <c r="P15" s="11"/>
      <c r="Q15" s="11"/>
      <c r="R15" s="11"/>
      <c r="S15" s="11">
        <f t="shared" si="7"/>
        <v>0.08562</v>
      </c>
      <c r="T15" s="11">
        <f t="shared" si="8"/>
        <v>3333.87156</v>
      </c>
    </row>
    <row r="16" ht="30" customHeight="1" spans="1:20">
      <c r="A16" s="8">
        <v>11</v>
      </c>
      <c r="B16" s="9" t="s">
        <v>306</v>
      </c>
      <c r="C16" s="11">
        <v>2.43978</v>
      </c>
      <c r="D16" s="11">
        <f t="shared" si="0"/>
        <v>27740.2986</v>
      </c>
      <c r="E16" s="11">
        <f t="shared" si="1"/>
        <v>64727.3634</v>
      </c>
      <c r="F16" s="11">
        <f t="shared" si="2"/>
        <v>2532.49164</v>
      </c>
      <c r="G16" s="11">
        <v>2.0655225</v>
      </c>
      <c r="H16" s="11">
        <f t="shared" si="3"/>
        <v>23484.990825</v>
      </c>
      <c r="I16" s="11">
        <f t="shared" si="4"/>
        <v>54798.311925</v>
      </c>
      <c r="J16" s="11"/>
      <c r="K16" s="11"/>
      <c r="L16" s="11"/>
      <c r="M16" s="11">
        <v>0.19578</v>
      </c>
      <c r="N16" s="11">
        <f t="shared" si="5"/>
        <v>1113.0093</v>
      </c>
      <c r="O16" s="11">
        <f t="shared" si="6"/>
        <v>2597.0217</v>
      </c>
      <c r="P16" s="11"/>
      <c r="Q16" s="11"/>
      <c r="R16" s="11"/>
      <c r="S16" s="11">
        <f t="shared" si="7"/>
        <v>4.7010825</v>
      </c>
      <c r="T16" s="11">
        <f t="shared" si="8"/>
        <v>176993.48739</v>
      </c>
    </row>
    <row r="17" ht="30" customHeight="1" spans="1:20">
      <c r="A17" s="8">
        <v>12</v>
      </c>
      <c r="B17" s="9" t="s">
        <v>307</v>
      </c>
      <c r="C17" s="11">
        <v>0.64398</v>
      </c>
      <c r="D17" s="11">
        <f t="shared" si="0"/>
        <v>7322.0526</v>
      </c>
      <c r="E17" s="11">
        <f t="shared" si="1"/>
        <v>17084.7894</v>
      </c>
      <c r="F17" s="11">
        <f t="shared" si="2"/>
        <v>668.45124</v>
      </c>
      <c r="G17" s="11">
        <v>1.4295</v>
      </c>
      <c r="H17" s="11">
        <f t="shared" si="3"/>
        <v>16253.415</v>
      </c>
      <c r="I17" s="11">
        <f t="shared" si="4"/>
        <v>37924.635</v>
      </c>
      <c r="J17" s="11"/>
      <c r="K17" s="11"/>
      <c r="L17" s="11"/>
      <c r="M17" s="11">
        <v>0.31617</v>
      </c>
      <c r="N17" s="11">
        <f t="shared" si="5"/>
        <v>1797.42645</v>
      </c>
      <c r="O17" s="11">
        <f t="shared" si="6"/>
        <v>4193.99505</v>
      </c>
      <c r="P17" s="11"/>
      <c r="Q17" s="11"/>
      <c r="R17" s="11"/>
      <c r="S17" s="11">
        <f t="shared" si="7"/>
        <v>2.38965</v>
      </c>
      <c r="T17" s="11">
        <f t="shared" si="8"/>
        <v>85244.76474</v>
      </c>
    </row>
    <row r="18" ht="30" customHeight="1" spans="1:20">
      <c r="A18" s="8">
        <v>13</v>
      </c>
      <c r="B18" s="9" t="s">
        <v>308</v>
      </c>
      <c r="C18" s="11">
        <v>0.18894</v>
      </c>
      <c r="D18" s="11">
        <f t="shared" si="0"/>
        <v>2148.2478</v>
      </c>
      <c r="E18" s="11">
        <f t="shared" si="1"/>
        <v>5012.5782</v>
      </c>
      <c r="F18" s="11">
        <f t="shared" si="2"/>
        <v>196.11972</v>
      </c>
      <c r="G18" s="11">
        <v>0.257895</v>
      </c>
      <c r="H18" s="11">
        <f t="shared" si="3"/>
        <v>2932.26615</v>
      </c>
      <c r="I18" s="11">
        <f t="shared" si="4"/>
        <v>6841.95435</v>
      </c>
      <c r="J18" s="11"/>
      <c r="K18" s="11"/>
      <c r="L18" s="11"/>
      <c r="M18" s="11">
        <v>0</v>
      </c>
      <c r="N18" s="11">
        <f t="shared" si="5"/>
        <v>0</v>
      </c>
      <c r="O18" s="11">
        <f t="shared" si="6"/>
        <v>0</v>
      </c>
      <c r="P18" s="11"/>
      <c r="Q18" s="11"/>
      <c r="R18" s="11"/>
      <c r="S18" s="11">
        <f t="shared" si="7"/>
        <v>0.446835</v>
      </c>
      <c r="T18" s="11">
        <f t="shared" si="8"/>
        <v>17131.16622</v>
      </c>
    </row>
    <row r="19" ht="30" customHeight="1" spans="1:20">
      <c r="A19" s="8">
        <v>14</v>
      </c>
      <c r="B19" s="9" t="s">
        <v>309</v>
      </c>
      <c r="C19" s="11">
        <v>0.03183</v>
      </c>
      <c r="D19" s="11">
        <f t="shared" si="0"/>
        <v>361.9071</v>
      </c>
      <c r="E19" s="11">
        <f t="shared" si="1"/>
        <v>844.4499</v>
      </c>
      <c r="F19" s="11">
        <f t="shared" si="2"/>
        <v>33.03954</v>
      </c>
      <c r="G19" s="11">
        <v>0</v>
      </c>
      <c r="H19" s="11">
        <f t="shared" si="3"/>
        <v>0</v>
      </c>
      <c r="I19" s="11">
        <f t="shared" si="4"/>
        <v>0</v>
      </c>
      <c r="J19" s="11"/>
      <c r="K19" s="11"/>
      <c r="L19" s="11"/>
      <c r="M19" s="11">
        <v>0</v>
      </c>
      <c r="N19" s="11">
        <f t="shared" si="5"/>
        <v>0</v>
      </c>
      <c r="O19" s="11">
        <f t="shared" si="6"/>
        <v>0</v>
      </c>
      <c r="P19" s="11"/>
      <c r="Q19" s="11"/>
      <c r="R19" s="11"/>
      <c r="S19" s="11">
        <f t="shared" si="7"/>
        <v>0.03183</v>
      </c>
      <c r="T19" s="11">
        <f t="shared" si="8"/>
        <v>1239.39654</v>
      </c>
    </row>
    <row r="20" ht="30" customHeight="1" spans="1:20">
      <c r="A20" s="8">
        <v>15</v>
      </c>
      <c r="B20" s="9" t="s">
        <v>310</v>
      </c>
      <c r="C20" s="11">
        <v>2.615415</v>
      </c>
      <c r="D20" s="11">
        <f t="shared" si="0"/>
        <v>29737.26855</v>
      </c>
      <c r="E20" s="11">
        <f t="shared" si="1"/>
        <v>69386.95995</v>
      </c>
      <c r="F20" s="11">
        <f t="shared" si="2"/>
        <v>2714.80077</v>
      </c>
      <c r="G20" s="11">
        <v>0.211845</v>
      </c>
      <c r="H20" s="11">
        <f t="shared" si="3"/>
        <v>2408.67765</v>
      </c>
      <c r="I20" s="11">
        <f t="shared" si="4"/>
        <v>5620.24785</v>
      </c>
      <c r="J20" s="11"/>
      <c r="K20" s="11"/>
      <c r="L20" s="11"/>
      <c r="M20" s="11">
        <v>0.650805</v>
      </c>
      <c r="N20" s="11">
        <f t="shared" si="5"/>
        <v>3699.826425</v>
      </c>
      <c r="O20" s="11">
        <f t="shared" si="6"/>
        <v>8632.928325</v>
      </c>
      <c r="P20" s="11"/>
      <c r="Q20" s="11"/>
      <c r="R20" s="11"/>
      <c r="S20" s="11">
        <f t="shared" si="7"/>
        <v>3.478065</v>
      </c>
      <c r="T20" s="11">
        <f t="shared" si="8"/>
        <v>122200.70952</v>
      </c>
    </row>
    <row r="21" ht="30" customHeight="1" spans="1:20">
      <c r="A21" s="8">
        <v>16</v>
      </c>
      <c r="B21" s="9" t="s">
        <v>311</v>
      </c>
      <c r="C21" s="11">
        <v>0.32418</v>
      </c>
      <c r="D21" s="11">
        <f t="shared" si="0"/>
        <v>3685.9266</v>
      </c>
      <c r="E21" s="11">
        <f t="shared" si="1"/>
        <v>8600.4954</v>
      </c>
      <c r="F21" s="11">
        <f t="shared" si="2"/>
        <v>336.49884</v>
      </c>
      <c r="G21" s="11">
        <v>0</v>
      </c>
      <c r="H21" s="11">
        <f t="shared" si="3"/>
        <v>0</v>
      </c>
      <c r="I21" s="11">
        <f t="shared" si="4"/>
        <v>0</v>
      </c>
      <c r="J21" s="11"/>
      <c r="K21" s="11"/>
      <c r="L21" s="11"/>
      <c r="M21" s="11">
        <v>0</v>
      </c>
      <c r="N21" s="11">
        <f t="shared" si="5"/>
        <v>0</v>
      </c>
      <c r="O21" s="11">
        <f t="shared" si="6"/>
        <v>0</v>
      </c>
      <c r="P21" s="11"/>
      <c r="Q21" s="11"/>
      <c r="R21" s="11"/>
      <c r="S21" s="11">
        <f t="shared" si="7"/>
        <v>0.32418</v>
      </c>
      <c r="T21" s="11">
        <f t="shared" si="8"/>
        <v>12622.92084</v>
      </c>
    </row>
    <row r="22" ht="30" customHeight="1" spans="1:20">
      <c r="A22" s="8">
        <v>17</v>
      </c>
      <c r="B22" s="9" t="s">
        <v>312</v>
      </c>
      <c r="C22" s="11">
        <v>0.71847</v>
      </c>
      <c r="D22" s="11">
        <f t="shared" si="0"/>
        <v>8169.0039</v>
      </c>
      <c r="E22" s="11">
        <f t="shared" si="1"/>
        <v>19061.0091</v>
      </c>
      <c r="F22" s="11">
        <f t="shared" si="2"/>
        <v>745.77186</v>
      </c>
      <c r="G22" s="11">
        <v>0.098085</v>
      </c>
      <c r="H22" s="11">
        <f t="shared" si="3"/>
        <v>1115.22645</v>
      </c>
      <c r="I22" s="11">
        <f t="shared" si="4"/>
        <v>2602.19505</v>
      </c>
      <c r="J22" s="11"/>
      <c r="K22" s="11"/>
      <c r="L22" s="11"/>
      <c r="M22" s="11">
        <v>0</v>
      </c>
      <c r="N22" s="11">
        <f t="shared" si="5"/>
        <v>0</v>
      </c>
      <c r="O22" s="11">
        <f t="shared" si="6"/>
        <v>0</v>
      </c>
      <c r="P22" s="11"/>
      <c r="Q22" s="11"/>
      <c r="R22" s="11"/>
      <c r="S22" s="11">
        <f t="shared" si="7"/>
        <v>0.816555</v>
      </c>
      <c r="T22" s="11">
        <f t="shared" si="8"/>
        <v>31693.20636</v>
      </c>
    </row>
    <row r="23" ht="30" customHeight="1" spans="1:20">
      <c r="A23" s="8">
        <v>18</v>
      </c>
      <c r="B23" s="12" t="s">
        <v>313</v>
      </c>
      <c r="C23" s="11"/>
      <c r="D23" s="11">
        <f t="shared" si="0"/>
        <v>0</v>
      </c>
      <c r="E23" s="11">
        <f t="shared" si="1"/>
        <v>0</v>
      </c>
      <c r="F23" s="11">
        <f t="shared" si="2"/>
        <v>0</v>
      </c>
      <c r="G23" s="11">
        <v>1.329555</v>
      </c>
      <c r="H23" s="11">
        <f t="shared" si="3"/>
        <v>15117.04035</v>
      </c>
      <c r="I23" s="11">
        <f t="shared" si="4"/>
        <v>35273.09415</v>
      </c>
      <c r="J23" s="11"/>
      <c r="K23" s="11"/>
      <c r="L23" s="11"/>
      <c r="M23" s="11">
        <v>0</v>
      </c>
      <c r="N23" s="11">
        <f t="shared" si="5"/>
        <v>0</v>
      </c>
      <c r="O23" s="11">
        <f t="shared" si="6"/>
        <v>0</v>
      </c>
      <c r="P23" s="11"/>
      <c r="Q23" s="11"/>
      <c r="R23" s="11"/>
      <c r="S23" s="11">
        <f t="shared" si="7"/>
        <v>1.329555</v>
      </c>
      <c r="T23" s="11">
        <f t="shared" si="8"/>
        <v>50390.1345</v>
      </c>
    </row>
    <row r="24" ht="30" customHeight="1" spans="1:20">
      <c r="A24" s="8">
        <v>19</v>
      </c>
      <c r="B24" s="9" t="s">
        <v>314</v>
      </c>
      <c r="C24" s="11">
        <v>0.476115</v>
      </c>
      <c r="D24" s="11">
        <f t="shared" si="0"/>
        <v>5413.42755</v>
      </c>
      <c r="E24" s="11">
        <f t="shared" si="1"/>
        <v>12631.33095</v>
      </c>
      <c r="F24" s="11">
        <f t="shared" si="2"/>
        <v>494.20737</v>
      </c>
      <c r="G24" s="11">
        <v>0.0850125</v>
      </c>
      <c r="H24" s="11">
        <f t="shared" si="3"/>
        <v>966.592125</v>
      </c>
      <c r="I24" s="11">
        <f t="shared" si="4"/>
        <v>2255.381625</v>
      </c>
      <c r="J24" s="11"/>
      <c r="K24" s="11"/>
      <c r="L24" s="11"/>
      <c r="M24" s="11">
        <v>0</v>
      </c>
      <c r="N24" s="11">
        <f t="shared" si="5"/>
        <v>0</v>
      </c>
      <c r="O24" s="11">
        <f t="shared" si="6"/>
        <v>0</v>
      </c>
      <c r="P24" s="11"/>
      <c r="Q24" s="11"/>
      <c r="R24" s="11"/>
      <c r="S24" s="11">
        <f t="shared" si="7"/>
        <v>0.5611275</v>
      </c>
      <c r="T24" s="11">
        <f t="shared" si="8"/>
        <v>21760.93962</v>
      </c>
    </row>
    <row r="25" ht="30" customHeight="1" spans="1:20">
      <c r="A25" s="8">
        <v>20</v>
      </c>
      <c r="B25" s="9" t="s">
        <v>315</v>
      </c>
      <c r="C25" s="11">
        <v>0.41334</v>
      </c>
      <c r="D25" s="11">
        <f t="shared" si="0"/>
        <v>4699.6758</v>
      </c>
      <c r="E25" s="11">
        <f t="shared" si="1"/>
        <v>10965.9102</v>
      </c>
      <c r="F25" s="11">
        <f t="shared" si="2"/>
        <v>429.04692</v>
      </c>
      <c r="G25" s="11">
        <v>0</v>
      </c>
      <c r="H25" s="11">
        <f t="shared" si="3"/>
        <v>0</v>
      </c>
      <c r="I25" s="11">
        <f t="shared" si="4"/>
        <v>0</v>
      </c>
      <c r="J25" s="11"/>
      <c r="K25" s="11"/>
      <c r="L25" s="11"/>
      <c r="M25" s="11">
        <v>0.289575</v>
      </c>
      <c r="N25" s="11">
        <f t="shared" si="5"/>
        <v>1646.233875</v>
      </c>
      <c r="O25" s="11">
        <f t="shared" si="6"/>
        <v>3841.212375</v>
      </c>
      <c r="P25" s="11"/>
      <c r="Q25" s="11"/>
      <c r="R25" s="11"/>
      <c r="S25" s="11">
        <f t="shared" si="7"/>
        <v>0.702915</v>
      </c>
      <c r="T25" s="11">
        <f t="shared" si="8"/>
        <v>21582.07917</v>
      </c>
    </row>
    <row r="26" ht="30" customHeight="1" spans="1:20">
      <c r="A26" s="8">
        <v>21</v>
      </c>
      <c r="B26" s="9" t="s">
        <v>316</v>
      </c>
      <c r="C26" s="11">
        <v>0.014505</v>
      </c>
      <c r="D26" s="11">
        <f t="shared" si="0"/>
        <v>164.92185</v>
      </c>
      <c r="E26" s="11">
        <f t="shared" si="1"/>
        <v>384.81765</v>
      </c>
      <c r="F26" s="11">
        <f t="shared" si="2"/>
        <v>15.05619</v>
      </c>
      <c r="G26" s="11">
        <v>0</v>
      </c>
      <c r="H26" s="11">
        <f t="shared" si="3"/>
        <v>0</v>
      </c>
      <c r="I26" s="11">
        <f t="shared" si="4"/>
        <v>0</v>
      </c>
      <c r="J26" s="11"/>
      <c r="K26" s="11"/>
      <c r="L26" s="11"/>
      <c r="M26" s="11">
        <v>0</v>
      </c>
      <c r="N26" s="11">
        <f t="shared" si="5"/>
        <v>0</v>
      </c>
      <c r="O26" s="11">
        <f t="shared" si="6"/>
        <v>0</v>
      </c>
      <c r="P26" s="11"/>
      <c r="Q26" s="11"/>
      <c r="R26" s="11"/>
      <c r="S26" s="11">
        <f t="shared" si="7"/>
        <v>0.014505</v>
      </c>
      <c r="T26" s="11">
        <f t="shared" si="8"/>
        <v>564.79569</v>
      </c>
    </row>
    <row r="27" ht="30" customHeight="1" spans="1:20">
      <c r="A27" s="8">
        <v>22</v>
      </c>
      <c r="B27" s="9" t="s">
        <v>317</v>
      </c>
      <c r="C27" s="11">
        <v>1.39443</v>
      </c>
      <c r="D27" s="11">
        <f t="shared" si="0"/>
        <v>15854.6691</v>
      </c>
      <c r="E27" s="11">
        <f t="shared" si="1"/>
        <v>36994.2279</v>
      </c>
      <c r="F27" s="11">
        <f t="shared" si="2"/>
        <v>1447.41834</v>
      </c>
      <c r="G27" s="11">
        <v>0.628515</v>
      </c>
      <c r="H27" s="11">
        <f t="shared" si="3"/>
        <v>7146.21555</v>
      </c>
      <c r="I27" s="11">
        <f t="shared" si="4"/>
        <v>16674.50295</v>
      </c>
      <c r="J27" s="11"/>
      <c r="K27" s="11"/>
      <c r="L27" s="11"/>
      <c r="M27" s="11">
        <v>0</v>
      </c>
      <c r="N27" s="11">
        <f t="shared" si="5"/>
        <v>0</v>
      </c>
      <c r="O27" s="11">
        <f t="shared" si="6"/>
        <v>0</v>
      </c>
      <c r="P27" s="11"/>
      <c r="Q27" s="11"/>
      <c r="R27" s="11"/>
      <c r="S27" s="11">
        <f t="shared" si="7"/>
        <v>2.022945</v>
      </c>
      <c r="T27" s="11">
        <f t="shared" si="8"/>
        <v>78117.03384</v>
      </c>
    </row>
    <row r="28" ht="30" customHeight="1" spans="1:20">
      <c r="A28" s="8">
        <v>23</v>
      </c>
      <c r="B28" s="9" t="s">
        <v>318</v>
      </c>
      <c r="C28" s="11">
        <v>4.172895</v>
      </c>
      <c r="D28" s="11">
        <f t="shared" si="0"/>
        <v>47445.81615</v>
      </c>
      <c r="E28" s="11">
        <f t="shared" si="1"/>
        <v>110706.90435</v>
      </c>
      <c r="F28" s="11">
        <f t="shared" si="2"/>
        <v>4331.46501</v>
      </c>
      <c r="G28" s="11">
        <v>0.251835</v>
      </c>
      <c r="H28" s="11">
        <f t="shared" si="3"/>
        <v>2863.36395</v>
      </c>
      <c r="I28" s="11">
        <f t="shared" si="4"/>
        <v>6681.18255</v>
      </c>
      <c r="J28" s="11"/>
      <c r="K28" s="11"/>
      <c r="L28" s="11"/>
      <c r="M28" s="11">
        <v>0.834765</v>
      </c>
      <c r="N28" s="11">
        <f t="shared" si="5"/>
        <v>4745.639025</v>
      </c>
      <c r="O28" s="11">
        <f t="shared" si="6"/>
        <v>11073.157725</v>
      </c>
      <c r="P28" s="11"/>
      <c r="Q28" s="11"/>
      <c r="R28" s="11"/>
      <c r="S28" s="11">
        <f t="shared" si="7"/>
        <v>5.259495</v>
      </c>
      <c r="T28" s="11">
        <f t="shared" si="8"/>
        <v>187847.52876</v>
      </c>
    </row>
    <row r="29" ht="30" customHeight="1" spans="1:20">
      <c r="A29" s="8">
        <v>24</v>
      </c>
      <c r="B29" s="9" t="s">
        <v>319</v>
      </c>
      <c r="C29" s="11">
        <v>1.495185</v>
      </c>
      <c r="D29" s="11">
        <f t="shared" si="0"/>
        <v>17000.25345</v>
      </c>
      <c r="E29" s="11">
        <f t="shared" si="1"/>
        <v>39667.25805</v>
      </c>
      <c r="F29" s="11">
        <f t="shared" si="2"/>
        <v>1552.00203</v>
      </c>
      <c r="G29" s="11">
        <v>0</v>
      </c>
      <c r="H29" s="11">
        <f t="shared" si="3"/>
        <v>0</v>
      </c>
      <c r="I29" s="11">
        <f t="shared" si="4"/>
        <v>0</v>
      </c>
      <c r="J29" s="11"/>
      <c r="K29" s="11"/>
      <c r="L29" s="11"/>
      <c r="M29" s="11">
        <v>0</v>
      </c>
      <c r="N29" s="11">
        <f t="shared" si="5"/>
        <v>0</v>
      </c>
      <c r="O29" s="11">
        <f t="shared" si="6"/>
        <v>0</v>
      </c>
      <c r="P29" s="11"/>
      <c r="Q29" s="11"/>
      <c r="R29" s="11"/>
      <c r="S29" s="11">
        <f t="shared" si="7"/>
        <v>1.495185</v>
      </c>
      <c r="T29" s="11">
        <f t="shared" si="8"/>
        <v>58219.51353</v>
      </c>
    </row>
    <row r="30" ht="30" customHeight="1" spans="1:20">
      <c r="A30" s="8">
        <v>25</v>
      </c>
      <c r="B30" s="9" t="s">
        <v>320</v>
      </c>
      <c r="C30" s="11">
        <v>0.139815</v>
      </c>
      <c r="D30" s="11">
        <f t="shared" si="0"/>
        <v>1589.69655</v>
      </c>
      <c r="E30" s="11">
        <f t="shared" si="1"/>
        <v>3709.29195</v>
      </c>
      <c r="F30" s="11">
        <f t="shared" si="2"/>
        <v>145.12797</v>
      </c>
      <c r="G30" s="11">
        <v>0</v>
      </c>
      <c r="H30" s="11">
        <f t="shared" si="3"/>
        <v>0</v>
      </c>
      <c r="I30" s="11">
        <f t="shared" si="4"/>
        <v>0</v>
      </c>
      <c r="J30" s="11"/>
      <c r="K30" s="11"/>
      <c r="L30" s="11"/>
      <c r="M30" s="11">
        <v>0.017985</v>
      </c>
      <c r="N30" s="11">
        <f t="shared" si="5"/>
        <v>102.244725</v>
      </c>
      <c r="O30" s="11">
        <f t="shared" si="6"/>
        <v>238.571025</v>
      </c>
      <c r="P30" s="11"/>
      <c r="Q30" s="11"/>
      <c r="R30" s="11"/>
      <c r="S30" s="11">
        <f t="shared" si="7"/>
        <v>0.1578</v>
      </c>
      <c r="T30" s="11">
        <f t="shared" si="8"/>
        <v>5784.93222</v>
      </c>
    </row>
    <row r="31" ht="30" customHeight="1" spans="1:20">
      <c r="A31" s="8">
        <v>26</v>
      </c>
      <c r="B31" s="9" t="s">
        <v>321</v>
      </c>
      <c r="C31" s="11">
        <v>0.092025</v>
      </c>
      <c r="D31" s="11">
        <f t="shared" si="0"/>
        <v>1046.32425</v>
      </c>
      <c r="E31" s="11">
        <f t="shared" si="1"/>
        <v>2441.42325</v>
      </c>
      <c r="F31" s="11">
        <f t="shared" si="2"/>
        <v>95.52195</v>
      </c>
      <c r="G31" s="11">
        <v>0</v>
      </c>
      <c r="H31" s="11">
        <f t="shared" si="3"/>
        <v>0</v>
      </c>
      <c r="I31" s="11">
        <f t="shared" si="4"/>
        <v>0</v>
      </c>
      <c r="J31" s="11"/>
      <c r="K31" s="11"/>
      <c r="L31" s="11"/>
      <c r="M31" s="11">
        <v>0</v>
      </c>
      <c r="N31" s="11">
        <f t="shared" si="5"/>
        <v>0</v>
      </c>
      <c r="O31" s="11">
        <f t="shared" si="6"/>
        <v>0</v>
      </c>
      <c r="P31" s="11"/>
      <c r="Q31" s="11"/>
      <c r="R31" s="11"/>
      <c r="S31" s="11">
        <f t="shared" si="7"/>
        <v>0.092025</v>
      </c>
      <c r="T31" s="11">
        <f t="shared" si="8"/>
        <v>3583.26945</v>
      </c>
    </row>
    <row r="32" ht="30" customHeight="1" spans="1:20">
      <c r="A32" s="8">
        <v>27</v>
      </c>
      <c r="B32" s="9" t="s">
        <v>322</v>
      </c>
      <c r="C32" s="11">
        <v>0.38763</v>
      </c>
      <c r="D32" s="11">
        <f t="shared" si="0"/>
        <v>4407.3531</v>
      </c>
      <c r="E32" s="11">
        <f t="shared" si="1"/>
        <v>10283.8239</v>
      </c>
      <c r="F32" s="11">
        <f t="shared" si="2"/>
        <v>402.35994</v>
      </c>
      <c r="G32" s="11">
        <v>0.396885</v>
      </c>
      <c r="H32" s="11">
        <f t="shared" si="3"/>
        <v>4512.58245</v>
      </c>
      <c r="I32" s="11">
        <f t="shared" si="4"/>
        <v>10529.35905</v>
      </c>
      <c r="J32" s="11"/>
      <c r="K32" s="11"/>
      <c r="L32" s="11"/>
      <c r="M32" s="11">
        <v>0</v>
      </c>
      <c r="N32" s="11">
        <f t="shared" si="5"/>
        <v>0</v>
      </c>
      <c r="O32" s="11">
        <f t="shared" si="6"/>
        <v>0</v>
      </c>
      <c r="P32" s="11"/>
      <c r="Q32" s="11"/>
      <c r="R32" s="11"/>
      <c r="S32" s="11">
        <f t="shared" si="7"/>
        <v>0.784515</v>
      </c>
      <c r="T32" s="11">
        <f t="shared" si="8"/>
        <v>30135.47844</v>
      </c>
    </row>
    <row r="33" ht="30" customHeight="1" spans="1:20">
      <c r="A33" s="8">
        <v>28</v>
      </c>
      <c r="B33" s="9" t="s">
        <v>323</v>
      </c>
      <c r="C33" s="11">
        <v>6.29304</v>
      </c>
      <c r="D33" s="11">
        <f t="shared" si="0"/>
        <v>71551.8648</v>
      </c>
      <c r="E33" s="11">
        <f t="shared" si="1"/>
        <v>166954.3512</v>
      </c>
      <c r="F33" s="11">
        <f t="shared" si="2"/>
        <v>6532.17552</v>
      </c>
      <c r="G33" s="11">
        <v>0.69483</v>
      </c>
      <c r="H33" s="11">
        <f t="shared" si="3"/>
        <v>7900.2171</v>
      </c>
      <c r="I33" s="11">
        <f t="shared" si="4"/>
        <v>18433.8399</v>
      </c>
      <c r="J33" s="11"/>
      <c r="K33" s="11"/>
      <c r="L33" s="11"/>
      <c r="M33" s="11">
        <v>0.059565</v>
      </c>
      <c r="N33" s="11">
        <f t="shared" si="5"/>
        <v>338.627025</v>
      </c>
      <c r="O33" s="11">
        <f t="shared" si="6"/>
        <v>790.129725</v>
      </c>
      <c r="P33" s="11"/>
      <c r="Q33" s="11"/>
      <c r="R33" s="11"/>
      <c r="S33" s="11">
        <f t="shared" si="7"/>
        <v>7.047435</v>
      </c>
      <c r="T33" s="11">
        <f t="shared" si="8"/>
        <v>272501.20527</v>
      </c>
    </row>
    <row r="34" ht="30" customHeight="1" spans="1:20">
      <c r="A34" s="8">
        <v>29</v>
      </c>
      <c r="B34" s="9" t="s">
        <v>324</v>
      </c>
      <c r="C34" s="11">
        <v>1.0404</v>
      </c>
      <c r="D34" s="11">
        <f t="shared" si="0"/>
        <v>11829.348</v>
      </c>
      <c r="E34" s="11">
        <f t="shared" si="1"/>
        <v>27601.812</v>
      </c>
      <c r="F34" s="11">
        <f t="shared" si="2"/>
        <v>1079.9352</v>
      </c>
      <c r="G34" s="11">
        <v>0.667281</v>
      </c>
      <c r="H34" s="11">
        <f t="shared" si="3"/>
        <v>7586.98497</v>
      </c>
      <c r="I34" s="11">
        <f t="shared" si="4"/>
        <v>17702.96493</v>
      </c>
      <c r="J34" s="11"/>
      <c r="K34" s="11"/>
      <c r="L34" s="11"/>
      <c r="M34" s="11">
        <v>0</v>
      </c>
      <c r="N34" s="11">
        <f t="shared" si="5"/>
        <v>0</v>
      </c>
      <c r="O34" s="11">
        <f t="shared" si="6"/>
        <v>0</v>
      </c>
      <c r="P34" s="11"/>
      <c r="Q34" s="11"/>
      <c r="R34" s="11"/>
      <c r="S34" s="11">
        <f t="shared" si="7"/>
        <v>1.707681</v>
      </c>
      <c r="T34" s="11">
        <f t="shared" si="8"/>
        <v>65801.0451</v>
      </c>
    </row>
    <row r="35" ht="30" customHeight="1" spans="1:20">
      <c r="A35" s="8">
        <v>30</v>
      </c>
      <c r="B35" s="9" t="s">
        <v>325</v>
      </c>
      <c r="C35" s="11">
        <v>0.030015</v>
      </c>
      <c r="D35" s="11">
        <f t="shared" si="0"/>
        <v>341.27055</v>
      </c>
      <c r="E35" s="11">
        <f t="shared" si="1"/>
        <v>796.29795</v>
      </c>
      <c r="F35" s="11">
        <f t="shared" si="2"/>
        <v>31.15557</v>
      </c>
      <c r="G35" s="11">
        <v>0</v>
      </c>
      <c r="H35" s="11">
        <f t="shared" si="3"/>
        <v>0</v>
      </c>
      <c r="I35" s="11">
        <f t="shared" si="4"/>
        <v>0</v>
      </c>
      <c r="J35" s="11">
        <v>0.09759</v>
      </c>
      <c r="K35" s="11">
        <f>J35*37900*0.3</f>
        <v>1109.5983</v>
      </c>
      <c r="L35" s="11">
        <f>J35*37900*0.7</f>
        <v>2589.0627</v>
      </c>
      <c r="M35" s="11">
        <v>0</v>
      </c>
      <c r="N35" s="11">
        <f t="shared" si="5"/>
        <v>0</v>
      </c>
      <c r="O35" s="11">
        <f t="shared" si="6"/>
        <v>0</v>
      </c>
      <c r="P35" s="11">
        <v>0.01902</v>
      </c>
      <c r="Q35" s="11">
        <f>P35*18950*0.3</f>
        <v>108.1287</v>
      </c>
      <c r="R35" s="11">
        <f>P35*18950*0.7</f>
        <v>252.3003</v>
      </c>
      <c r="S35" s="11">
        <f t="shared" si="7"/>
        <v>0.146625</v>
      </c>
      <c r="T35" s="11">
        <f t="shared" si="8"/>
        <v>5227.81407</v>
      </c>
    </row>
    <row r="36" ht="30" customHeight="1" spans="1:20">
      <c r="A36" s="8">
        <v>31</v>
      </c>
      <c r="B36" s="9" t="s">
        <v>326</v>
      </c>
      <c r="C36" s="11">
        <v>0.122865</v>
      </c>
      <c r="D36" s="11">
        <f t="shared" si="0"/>
        <v>1396.97505</v>
      </c>
      <c r="E36" s="11">
        <f t="shared" si="1"/>
        <v>3259.60845</v>
      </c>
      <c r="F36" s="11">
        <f t="shared" si="2"/>
        <v>127.53387</v>
      </c>
      <c r="G36" s="11">
        <v>0</v>
      </c>
      <c r="H36" s="11">
        <f t="shared" si="3"/>
        <v>0</v>
      </c>
      <c r="I36" s="11">
        <f t="shared" si="4"/>
        <v>0</v>
      </c>
      <c r="J36" s="11"/>
      <c r="K36" s="11"/>
      <c r="L36" s="11"/>
      <c r="M36" s="11">
        <v>0</v>
      </c>
      <c r="N36" s="11">
        <f t="shared" si="5"/>
        <v>0</v>
      </c>
      <c r="O36" s="11">
        <f t="shared" si="6"/>
        <v>0</v>
      </c>
      <c r="P36" s="11"/>
      <c r="Q36" s="11"/>
      <c r="R36" s="11"/>
      <c r="S36" s="11">
        <f t="shared" si="7"/>
        <v>0.122865</v>
      </c>
      <c r="T36" s="11">
        <f t="shared" si="8"/>
        <v>4784.11737</v>
      </c>
    </row>
    <row r="37" ht="30" customHeight="1" spans="1:20">
      <c r="A37" s="8">
        <v>32</v>
      </c>
      <c r="B37" s="9" t="s">
        <v>327</v>
      </c>
      <c r="C37" s="11">
        <v>3.855225</v>
      </c>
      <c r="D37" s="11">
        <f t="shared" si="0"/>
        <v>43833.90825</v>
      </c>
      <c r="E37" s="11">
        <f t="shared" si="1"/>
        <v>102279.11925</v>
      </c>
      <c r="F37" s="11">
        <f t="shared" si="2"/>
        <v>4001.72355</v>
      </c>
      <c r="G37" s="11">
        <v>0.073125</v>
      </c>
      <c r="H37" s="11">
        <f t="shared" si="3"/>
        <v>831.43125</v>
      </c>
      <c r="I37" s="11">
        <f t="shared" si="4"/>
        <v>1940.00625</v>
      </c>
      <c r="J37" s="11"/>
      <c r="K37" s="11"/>
      <c r="L37" s="11"/>
      <c r="M37" s="11">
        <v>0.691785</v>
      </c>
      <c r="N37" s="11">
        <f t="shared" si="5"/>
        <v>3932.797725</v>
      </c>
      <c r="O37" s="11">
        <f t="shared" si="6"/>
        <v>9176.528025</v>
      </c>
      <c r="P37" s="11"/>
      <c r="Q37" s="11"/>
      <c r="R37" s="11"/>
      <c r="S37" s="11">
        <f t="shared" si="7"/>
        <v>4.620135</v>
      </c>
      <c r="T37" s="11">
        <f t="shared" si="8"/>
        <v>165995.5143</v>
      </c>
    </row>
    <row r="38" ht="30" customHeight="1" spans="1:20">
      <c r="A38" s="8">
        <v>33</v>
      </c>
      <c r="B38" s="9" t="s">
        <v>328</v>
      </c>
      <c r="C38" s="11">
        <v>0.069345</v>
      </c>
      <c r="D38" s="11">
        <f t="shared" si="0"/>
        <v>788.45265</v>
      </c>
      <c r="E38" s="11">
        <f t="shared" si="1"/>
        <v>1839.72285</v>
      </c>
      <c r="F38" s="11">
        <f t="shared" si="2"/>
        <v>71.98011</v>
      </c>
      <c r="G38" s="11">
        <v>0</v>
      </c>
      <c r="H38" s="11">
        <f t="shared" si="3"/>
        <v>0</v>
      </c>
      <c r="I38" s="11">
        <f t="shared" si="4"/>
        <v>0</v>
      </c>
      <c r="J38" s="11"/>
      <c r="K38" s="11"/>
      <c r="L38" s="11"/>
      <c r="M38" s="11">
        <v>0</v>
      </c>
      <c r="N38" s="11">
        <f t="shared" si="5"/>
        <v>0</v>
      </c>
      <c r="O38" s="11">
        <f t="shared" si="6"/>
        <v>0</v>
      </c>
      <c r="P38" s="11"/>
      <c r="Q38" s="11"/>
      <c r="R38" s="11"/>
      <c r="S38" s="11">
        <f t="shared" si="7"/>
        <v>0.069345</v>
      </c>
      <c r="T38" s="11">
        <f t="shared" si="8"/>
        <v>2700.15561</v>
      </c>
    </row>
    <row r="39" ht="30" customHeight="1" spans="1:20">
      <c r="A39" s="8">
        <v>34</v>
      </c>
      <c r="B39" s="9" t="s">
        <v>329</v>
      </c>
      <c r="C39" s="11">
        <v>3.88386</v>
      </c>
      <c r="D39" s="11">
        <f t="shared" si="0"/>
        <v>44159.4882</v>
      </c>
      <c r="E39" s="11">
        <f t="shared" si="1"/>
        <v>103038.8058</v>
      </c>
      <c r="F39" s="11">
        <f t="shared" si="2"/>
        <v>4031.44668</v>
      </c>
      <c r="G39" s="11">
        <v>0.105855</v>
      </c>
      <c r="H39" s="11">
        <f t="shared" si="3"/>
        <v>1203.57135</v>
      </c>
      <c r="I39" s="11">
        <f t="shared" si="4"/>
        <v>2808.33315</v>
      </c>
      <c r="J39" s="11"/>
      <c r="K39" s="11"/>
      <c r="L39" s="11"/>
      <c r="M39" s="11">
        <v>0.933675</v>
      </c>
      <c r="N39" s="11">
        <f t="shared" si="5"/>
        <v>5307.942375</v>
      </c>
      <c r="O39" s="11">
        <f t="shared" si="6"/>
        <v>12385.198875</v>
      </c>
      <c r="P39" s="11"/>
      <c r="Q39" s="11"/>
      <c r="R39" s="11"/>
      <c r="S39" s="11">
        <f t="shared" si="7"/>
        <v>4.92339</v>
      </c>
      <c r="T39" s="11">
        <f t="shared" si="8"/>
        <v>172934.78643</v>
      </c>
    </row>
    <row r="40" ht="30" customHeight="1" spans="1:20">
      <c r="A40" s="8">
        <v>35</v>
      </c>
      <c r="B40" s="9" t="s">
        <v>330</v>
      </c>
      <c r="C40" s="11">
        <v>2.169015</v>
      </c>
      <c r="D40" s="11">
        <f t="shared" si="0"/>
        <v>24661.70055</v>
      </c>
      <c r="E40" s="11">
        <f t="shared" si="1"/>
        <v>57543.96795</v>
      </c>
      <c r="F40" s="11">
        <f t="shared" si="2"/>
        <v>2251.43757</v>
      </c>
      <c r="G40" s="11">
        <v>1.616145</v>
      </c>
      <c r="H40" s="11">
        <f t="shared" si="3"/>
        <v>18375.56865</v>
      </c>
      <c r="I40" s="11">
        <f t="shared" si="4"/>
        <v>42876.32685</v>
      </c>
      <c r="J40" s="11"/>
      <c r="K40" s="11"/>
      <c r="L40" s="11"/>
      <c r="M40" s="11">
        <v>0.341475</v>
      </c>
      <c r="N40" s="11">
        <f t="shared" si="5"/>
        <v>1941.285375</v>
      </c>
      <c r="O40" s="11">
        <f t="shared" si="6"/>
        <v>4529.665875</v>
      </c>
      <c r="P40" s="11"/>
      <c r="Q40" s="11"/>
      <c r="R40" s="11"/>
      <c r="S40" s="11">
        <f t="shared" si="7"/>
        <v>4.126635</v>
      </c>
      <c r="T40" s="11">
        <f t="shared" si="8"/>
        <v>152179.95282</v>
      </c>
    </row>
    <row r="41" ht="30" customHeight="1" spans="1:20">
      <c r="A41" s="8">
        <v>36</v>
      </c>
      <c r="B41" s="9" t="s">
        <v>331</v>
      </c>
      <c r="C41" s="11">
        <v>0.546255</v>
      </c>
      <c r="D41" s="11">
        <f t="shared" si="0"/>
        <v>6210.91935</v>
      </c>
      <c r="E41" s="11">
        <f t="shared" si="1"/>
        <v>14492.14515</v>
      </c>
      <c r="F41" s="11">
        <f t="shared" si="2"/>
        <v>567.01269</v>
      </c>
      <c r="G41" s="11">
        <v>0</v>
      </c>
      <c r="H41" s="11">
        <f t="shared" si="3"/>
        <v>0</v>
      </c>
      <c r="I41" s="11">
        <f t="shared" si="4"/>
        <v>0</v>
      </c>
      <c r="J41" s="11"/>
      <c r="K41" s="11"/>
      <c r="L41" s="11"/>
      <c r="M41" s="11">
        <v>0</v>
      </c>
      <c r="N41" s="11">
        <f t="shared" si="5"/>
        <v>0</v>
      </c>
      <c r="O41" s="11">
        <f t="shared" si="6"/>
        <v>0</v>
      </c>
      <c r="P41" s="11"/>
      <c r="Q41" s="11"/>
      <c r="R41" s="11"/>
      <c r="S41" s="11">
        <f t="shared" si="7"/>
        <v>0.546255</v>
      </c>
      <c r="T41" s="11">
        <f t="shared" si="8"/>
        <v>21270.07719</v>
      </c>
    </row>
    <row r="42" ht="30" customHeight="1" spans="1:20">
      <c r="A42" s="8">
        <v>37</v>
      </c>
      <c r="B42" s="9" t="s">
        <v>332</v>
      </c>
      <c r="C42" s="11"/>
      <c r="D42" s="11">
        <f t="shared" si="0"/>
        <v>0</v>
      </c>
      <c r="E42" s="11">
        <f t="shared" si="1"/>
        <v>0</v>
      </c>
      <c r="F42" s="11">
        <f t="shared" si="2"/>
        <v>0</v>
      </c>
      <c r="G42" s="11">
        <v>0</v>
      </c>
      <c r="H42" s="11">
        <f t="shared" si="3"/>
        <v>0</v>
      </c>
      <c r="I42" s="11">
        <f t="shared" si="4"/>
        <v>0</v>
      </c>
      <c r="J42" s="11"/>
      <c r="K42" s="11"/>
      <c r="L42" s="11"/>
      <c r="M42" s="11">
        <v>0.007725</v>
      </c>
      <c r="N42" s="11">
        <f t="shared" si="5"/>
        <v>43.916625</v>
      </c>
      <c r="O42" s="11">
        <f t="shared" si="6"/>
        <v>102.472125</v>
      </c>
      <c r="P42" s="11"/>
      <c r="Q42" s="11"/>
      <c r="R42" s="11"/>
      <c r="S42" s="11">
        <f t="shared" si="7"/>
        <v>0.007725</v>
      </c>
      <c r="T42" s="11">
        <f t="shared" si="8"/>
        <v>146.38875</v>
      </c>
    </row>
    <row r="43" ht="30" customHeight="1" spans="1:20">
      <c r="A43" s="8">
        <v>38</v>
      </c>
      <c r="B43" s="9" t="s">
        <v>333</v>
      </c>
      <c r="C43" s="11"/>
      <c r="D43" s="11">
        <f t="shared" si="0"/>
        <v>0</v>
      </c>
      <c r="E43" s="11">
        <f t="shared" si="1"/>
        <v>0</v>
      </c>
      <c r="F43" s="11">
        <f t="shared" si="2"/>
        <v>0</v>
      </c>
      <c r="G43" s="11">
        <v>0</v>
      </c>
      <c r="H43" s="11">
        <f t="shared" si="3"/>
        <v>0</v>
      </c>
      <c r="I43" s="11">
        <f t="shared" si="4"/>
        <v>0</v>
      </c>
      <c r="J43" s="11">
        <v>1.09458</v>
      </c>
      <c r="K43" s="11">
        <f>J43*37900*0.3</f>
        <v>12445.3746</v>
      </c>
      <c r="L43" s="11">
        <f>J43*37900*0.7</f>
        <v>29039.2074</v>
      </c>
      <c r="M43" s="11">
        <v>0</v>
      </c>
      <c r="N43" s="11">
        <f t="shared" si="5"/>
        <v>0</v>
      </c>
      <c r="O43" s="11">
        <f t="shared" si="6"/>
        <v>0</v>
      </c>
      <c r="P43" s="11"/>
      <c r="Q43" s="11"/>
      <c r="R43" s="11"/>
      <c r="S43" s="11">
        <f t="shared" si="7"/>
        <v>1.09458</v>
      </c>
      <c r="T43" s="11">
        <f t="shared" si="8"/>
        <v>41484.582</v>
      </c>
    </row>
    <row r="44" ht="30" customHeight="1" spans="1:20">
      <c r="A44" s="8">
        <v>39</v>
      </c>
      <c r="B44" s="9" t="s">
        <v>334</v>
      </c>
      <c r="C44" s="11"/>
      <c r="D44" s="11">
        <f t="shared" si="0"/>
        <v>0</v>
      </c>
      <c r="E44" s="11">
        <f t="shared" si="1"/>
        <v>0</v>
      </c>
      <c r="F44" s="11">
        <f t="shared" si="2"/>
        <v>0</v>
      </c>
      <c r="G44" s="11">
        <v>0.158925</v>
      </c>
      <c r="H44" s="11">
        <f t="shared" si="3"/>
        <v>1806.97725</v>
      </c>
      <c r="I44" s="11">
        <f t="shared" si="4"/>
        <v>4216.28025</v>
      </c>
      <c r="J44" s="11"/>
      <c r="K44" s="11"/>
      <c r="L44" s="11"/>
      <c r="M44" s="11">
        <v>0</v>
      </c>
      <c r="N44" s="11">
        <f t="shared" si="5"/>
        <v>0</v>
      </c>
      <c r="O44" s="11">
        <f t="shared" si="6"/>
        <v>0</v>
      </c>
      <c r="P44" s="11"/>
      <c r="Q44" s="11"/>
      <c r="R44" s="11"/>
      <c r="S44" s="11">
        <f t="shared" si="7"/>
        <v>0.158925</v>
      </c>
      <c r="T44" s="11">
        <f t="shared" si="8"/>
        <v>6023.2575</v>
      </c>
    </row>
    <row r="45" ht="30" customHeight="1" spans="1:20">
      <c r="A45" s="8">
        <v>40</v>
      </c>
      <c r="B45" s="9" t="s">
        <v>335</v>
      </c>
      <c r="C45" s="11">
        <v>1.279455</v>
      </c>
      <c r="D45" s="11">
        <f t="shared" si="0"/>
        <v>14547.40335</v>
      </c>
      <c r="E45" s="11">
        <f t="shared" si="1"/>
        <v>33943.94115</v>
      </c>
      <c r="F45" s="11">
        <f t="shared" si="2"/>
        <v>1328.07429</v>
      </c>
      <c r="G45" s="11">
        <v>0.155865</v>
      </c>
      <c r="H45" s="11">
        <f t="shared" si="3"/>
        <v>1772.18505</v>
      </c>
      <c r="I45" s="11">
        <f t="shared" si="4"/>
        <v>4135.09845</v>
      </c>
      <c r="J45" s="11"/>
      <c r="K45" s="11"/>
      <c r="L45" s="11"/>
      <c r="M45" s="11">
        <v>0.634605</v>
      </c>
      <c r="N45" s="11">
        <f t="shared" si="5"/>
        <v>3607.729425</v>
      </c>
      <c r="O45" s="11">
        <f t="shared" si="6"/>
        <v>8418.035325</v>
      </c>
      <c r="P45" s="11"/>
      <c r="Q45" s="11"/>
      <c r="R45" s="11"/>
      <c r="S45" s="11">
        <f t="shared" si="7"/>
        <v>2.069925</v>
      </c>
      <c r="T45" s="11">
        <f t="shared" si="8"/>
        <v>67752.46704</v>
      </c>
    </row>
    <row r="46" ht="30" customHeight="1" spans="1:20">
      <c r="A46" s="8">
        <v>41</v>
      </c>
      <c r="B46" s="9" t="s">
        <v>336</v>
      </c>
      <c r="C46" s="11">
        <v>0.833895</v>
      </c>
      <c r="D46" s="11">
        <f t="shared" si="0"/>
        <v>9481.38615</v>
      </c>
      <c r="E46" s="11">
        <f t="shared" si="1"/>
        <v>22123.23435</v>
      </c>
      <c r="F46" s="11">
        <f t="shared" si="2"/>
        <v>865.58301</v>
      </c>
      <c r="G46" s="11">
        <v>0</v>
      </c>
      <c r="H46" s="11">
        <f t="shared" si="3"/>
        <v>0</v>
      </c>
      <c r="I46" s="11">
        <f t="shared" si="4"/>
        <v>0</v>
      </c>
      <c r="J46" s="11"/>
      <c r="K46" s="11"/>
      <c r="L46" s="11"/>
      <c r="M46" s="11">
        <v>0</v>
      </c>
      <c r="N46" s="11">
        <f t="shared" si="5"/>
        <v>0</v>
      </c>
      <c r="O46" s="11">
        <f t="shared" si="6"/>
        <v>0</v>
      </c>
      <c r="P46" s="11"/>
      <c r="Q46" s="11"/>
      <c r="R46" s="11"/>
      <c r="S46" s="11">
        <f t="shared" si="7"/>
        <v>0.833895</v>
      </c>
      <c r="T46" s="11">
        <f t="shared" si="8"/>
        <v>32470.20351</v>
      </c>
    </row>
    <row r="47" ht="30" customHeight="1" spans="1:20">
      <c r="A47" s="8">
        <v>42</v>
      </c>
      <c r="B47" s="9" t="s">
        <v>337</v>
      </c>
      <c r="C47" s="11">
        <v>0.251985</v>
      </c>
      <c r="D47" s="11">
        <f t="shared" si="0"/>
        <v>2865.06945</v>
      </c>
      <c r="E47" s="11">
        <f t="shared" si="1"/>
        <v>6685.16205</v>
      </c>
      <c r="F47" s="11">
        <f t="shared" si="2"/>
        <v>261.56043</v>
      </c>
      <c r="G47" s="11">
        <v>0.019215</v>
      </c>
      <c r="H47" s="11">
        <f t="shared" si="3"/>
        <v>218.47455</v>
      </c>
      <c r="I47" s="11">
        <f t="shared" si="4"/>
        <v>509.77395</v>
      </c>
      <c r="J47" s="11"/>
      <c r="K47" s="11"/>
      <c r="L47" s="11"/>
      <c r="M47" s="11">
        <v>0</v>
      </c>
      <c r="N47" s="11">
        <f t="shared" si="5"/>
        <v>0</v>
      </c>
      <c r="O47" s="11">
        <f t="shared" si="6"/>
        <v>0</v>
      </c>
      <c r="P47" s="11"/>
      <c r="Q47" s="11"/>
      <c r="R47" s="11"/>
      <c r="S47" s="11">
        <f t="shared" si="7"/>
        <v>0.2712</v>
      </c>
      <c r="T47" s="11">
        <f t="shared" si="8"/>
        <v>10540.04043</v>
      </c>
    </row>
    <row r="48" ht="30" customHeight="1" spans="1:20">
      <c r="A48" s="8">
        <v>43</v>
      </c>
      <c r="B48" s="9" t="s">
        <v>338</v>
      </c>
      <c r="C48" s="11">
        <v>0.26454</v>
      </c>
      <c r="D48" s="11">
        <f t="shared" si="0"/>
        <v>3007.8198</v>
      </c>
      <c r="E48" s="11">
        <f t="shared" si="1"/>
        <v>7018.2462</v>
      </c>
      <c r="F48" s="11">
        <f t="shared" si="2"/>
        <v>274.59252</v>
      </c>
      <c r="G48" s="11">
        <v>0</v>
      </c>
      <c r="H48" s="11">
        <f t="shared" si="3"/>
        <v>0</v>
      </c>
      <c r="I48" s="11">
        <f t="shared" si="4"/>
        <v>0</v>
      </c>
      <c r="J48" s="11"/>
      <c r="K48" s="11"/>
      <c r="L48" s="11"/>
      <c r="M48" s="11">
        <v>0</v>
      </c>
      <c r="N48" s="11">
        <f t="shared" si="5"/>
        <v>0</v>
      </c>
      <c r="O48" s="11">
        <f t="shared" si="6"/>
        <v>0</v>
      </c>
      <c r="P48" s="11"/>
      <c r="Q48" s="11"/>
      <c r="R48" s="11"/>
      <c r="S48" s="11">
        <f t="shared" si="7"/>
        <v>0.26454</v>
      </c>
      <c r="T48" s="11">
        <f t="shared" si="8"/>
        <v>10300.65852</v>
      </c>
    </row>
    <row r="49" ht="30" customHeight="1" spans="1:20">
      <c r="A49" s="8">
        <v>44</v>
      </c>
      <c r="B49" s="9" t="s">
        <v>339</v>
      </c>
      <c r="C49" s="11">
        <v>0.951735</v>
      </c>
      <c r="D49" s="11">
        <f t="shared" si="0"/>
        <v>10821.22695</v>
      </c>
      <c r="E49" s="11">
        <f t="shared" si="1"/>
        <v>25249.52955</v>
      </c>
      <c r="F49" s="11">
        <f t="shared" si="2"/>
        <v>987.90093</v>
      </c>
      <c r="G49" s="11">
        <v>0</v>
      </c>
      <c r="H49" s="11">
        <f t="shared" si="3"/>
        <v>0</v>
      </c>
      <c r="I49" s="11">
        <f t="shared" si="4"/>
        <v>0</v>
      </c>
      <c r="J49" s="11"/>
      <c r="K49" s="11"/>
      <c r="L49" s="11"/>
      <c r="M49" s="11">
        <v>0</v>
      </c>
      <c r="N49" s="11">
        <f t="shared" si="5"/>
        <v>0</v>
      </c>
      <c r="O49" s="11">
        <f t="shared" si="6"/>
        <v>0</v>
      </c>
      <c r="P49" s="11"/>
      <c r="Q49" s="11"/>
      <c r="R49" s="11"/>
      <c r="S49" s="11">
        <f t="shared" si="7"/>
        <v>0.951735</v>
      </c>
      <c r="T49" s="11">
        <f t="shared" si="8"/>
        <v>37058.65743</v>
      </c>
    </row>
    <row r="50" ht="30" customHeight="1" spans="1:20">
      <c r="A50" s="8">
        <v>45</v>
      </c>
      <c r="B50" s="9" t="s">
        <v>340</v>
      </c>
      <c r="C50" s="11">
        <v>0.9267</v>
      </c>
      <c r="D50" s="11">
        <f t="shared" si="0"/>
        <v>10536.579</v>
      </c>
      <c r="E50" s="11">
        <f t="shared" si="1"/>
        <v>24585.351</v>
      </c>
      <c r="F50" s="11">
        <f t="shared" si="2"/>
        <v>961.9146</v>
      </c>
      <c r="G50" s="11">
        <v>0</v>
      </c>
      <c r="H50" s="11">
        <f t="shared" si="3"/>
        <v>0</v>
      </c>
      <c r="I50" s="11">
        <f t="shared" si="4"/>
        <v>0</v>
      </c>
      <c r="J50" s="11"/>
      <c r="K50" s="11"/>
      <c r="L50" s="11"/>
      <c r="M50" s="11">
        <v>0</v>
      </c>
      <c r="N50" s="11">
        <f t="shared" si="5"/>
        <v>0</v>
      </c>
      <c r="O50" s="11">
        <f t="shared" si="6"/>
        <v>0</v>
      </c>
      <c r="P50" s="11"/>
      <c r="Q50" s="11"/>
      <c r="R50" s="11"/>
      <c r="S50" s="11">
        <f t="shared" si="7"/>
        <v>0.9267</v>
      </c>
      <c r="T50" s="11">
        <f t="shared" si="8"/>
        <v>36083.8446</v>
      </c>
    </row>
    <row r="51" ht="30" customHeight="1" spans="1:20">
      <c r="A51" s="8">
        <v>46</v>
      </c>
      <c r="B51" s="9" t="s">
        <v>341</v>
      </c>
      <c r="C51" s="11">
        <v>0.015255</v>
      </c>
      <c r="D51" s="11">
        <f t="shared" si="0"/>
        <v>173.44935</v>
      </c>
      <c r="E51" s="11">
        <f t="shared" si="1"/>
        <v>404.71515</v>
      </c>
      <c r="F51" s="11">
        <f t="shared" si="2"/>
        <v>15.83469</v>
      </c>
      <c r="G51" s="11">
        <v>0</v>
      </c>
      <c r="H51" s="11">
        <f t="shared" si="3"/>
        <v>0</v>
      </c>
      <c r="I51" s="11">
        <f t="shared" si="4"/>
        <v>0</v>
      </c>
      <c r="J51" s="11"/>
      <c r="K51" s="11"/>
      <c r="L51" s="11"/>
      <c r="M51" s="11">
        <v>0</v>
      </c>
      <c r="N51" s="11">
        <f t="shared" si="5"/>
        <v>0</v>
      </c>
      <c r="O51" s="11">
        <f t="shared" si="6"/>
        <v>0</v>
      </c>
      <c r="P51" s="11"/>
      <c r="Q51" s="11"/>
      <c r="R51" s="11"/>
      <c r="S51" s="11">
        <f t="shared" si="7"/>
        <v>0.015255</v>
      </c>
      <c r="T51" s="11">
        <f t="shared" si="8"/>
        <v>593.99919</v>
      </c>
    </row>
    <row r="52" ht="30" customHeight="1" spans="1:20">
      <c r="A52" s="8">
        <v>47</v>
      </c>
      <c r="B52" s="9" t="s">
        <v>342</v>
      </c>
      <c r="C52" s="11"/>
      <c r="D52" s="11">
        <f t="shared" si="0"/>
        <v>0</v>
      </c>
      <c r="E52" s="11">
        <f t="shared" si="1"/>
        <v>0</v>
      </c>
      <c r="F52" s="11">
        <f t="shared" si="2"/>
        <v>0</v>
      </c>
      <c r="G52" s="11">
        <v>0.248895</v>
      </c>
      <c r="H52" s="11">
        <f t="shared" si="3"/>
        <v>2829.93615</v>
      </c>
      <c r="I52" s="11">
        <f t="shared" si="4"/>
        <v>6603.18435</v>
      </c>
      <c r="J52" s="11"/>
      <c r="K52" s="11"/>
      <c r="L52" s="11"/>
      <c r="M52" s="11">
        <v>0</v>
      </c>
      <c r="N52" s="11">
        <f t="shared" si="5"/>
        <v>0</v>
      </c>
      <c r="O52" s="11">
        <f t="shared" si="6"/>
        <v>0</v>
      </c>
      <c r="P52" s="11"/>
      <c r="Q52" s="11"/>
      <c r="R52" s="11"/>
      <c r="S52" s="11">
        <f t="shared" si="7"/>
        <v>0.248895</v>
      </c>
      <c r="T52" s="11">
        <f t="shared" si="8"/>
        <v>9433.1205</v>
      </c>
    </row>
    <row r="53" ht="30" customHeight="1" spans="1:20">
      <c r="A53" s="8">
        <v>48</v>
      </c>
      <c r="B53" s="9" t="s">
        <v>343</v>
      </c>
      <c r="C53" s="11">
        <v>0.77547</v>
      </c>
      <c r="D53" s="11">
        <f t="shared" si="0"/>
        <v>8817.0939</v>
      </c>
      <c r="E53" s="11">
        <f t="shared" si="1"/>
        <v>20573.2191</v>
      </c>
      <c r="F53" s="11">
        <f t="shared" si="2"/>
        <v>804.93786</v>
      </c>
      <c r="G53" s="11">
        <v>0</v>
      </c>
      <c r="H53" s="11">
        <f t="shared" si="3"/>
        <v>0</v>
      </c>
      <c r="I53" s="11">
        <f t="shared" si="4"/>
        <v>0</v>
      </c>
      <c r="J53" s="11"/>
      <c r="K53" s="11"/>
      <c r="L53" s="11"/>
      <c r="M53" s="11">
        <v>0</v>
      </c>
      <c r="N53" s="11">
        <f t="shared" si="5"/>
        <v>0</v>
      </c>
      <c r="O53" s="11">
        <f t="shared" si="6"/>
        <v>0</v>
      </c>
      <c r="P53" s="11"/>
      <c r="Q53" s="11"/>
      <c r="R53" s="11"/>
      <c r="S53" s="11">
        <f t="shared" si="7"/>
        <v>0.77547</v>
      </c>
      <c r="T53" s="11">
        <f t="shared" si="8"/>
        <v>30195.25086</v>
      </c>
    </row>
    <row r="54" ht="30" customHeight="1" spans="1:20">
      <c r="A54" s="8">
        <v>50</v>
      </c>
      <c r="B54" s="9" t="s">
        <v>255</v>
      </c>
      <c r="C54" s="11"/>
      <c r="D54" s="11">
        <f t="shared" si="0"/>
        <v>0</v>
      </c>
      <c r="E54" s="11">
        <f t="shared" si="1"/>
        <v>0</v>
      </c>
      <c r="F54" s="11">
        <f t="shared" si="2"/>
        <v>0</v>
      </c>
      <c r="G54" s="11">
        <v>0</v>
      </c>
      <c r="H54" s="11">
        <f t="shared" si="3"/>
        <v>0</v>
      </c>
      <c r="I54" s="11">
        <f t="shared" si="4"/>
        <v>0</v>
      </c>
      <c r="J54" s="11">
        <v>1.35189</v>
      </c>
      <c r="K54" s="11">
        <f>J54*37900*0.3</f>
        <v>15370.9893</v>
      </c>
      <c r="L54" s="11">
        <f>J54*37900*0.7</f>
        <v>35865.6417</v>
      </c>
      <c r="M54" s="11">
        <v>0</v>
      </c>
      <c r="N54" s="11">
        <f t="shared" si="5"/>
        <v>0</v>
      </c>
      <c r="O54" s="11">
        <f t="shared" si="6"/>
        <v>0</v>
      </c>
      <c r="P54" s="11"/>
      <c r="Q54" s="11"/>
      <c r="R54" s="11"/>
      <c r="S54" s="11">
        <f t="shared" si="7"/>
        <v>1.35189</v>
      </c>
      <c r="T54" s="11">
        <f t="shared" si="8"/>
        <v>51236.631</v>
      </c>
    </row>
    <row r="55" s="3" customFormat="1" ht="30" customHeight="1" spans="1:20">
      <c r="A55" s="8"/>
      <c r="B55" s="69" t="s">
        <v>344</v>
      </c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>
        <v>0.082</v>
      </c>
      <c r="N55" s="11">
        <f t="shared" si="5"/>
        <v>466.17</v>
      </c>
      <c r="O55" s="11">
        <f t="shared" si="6"/>
        <v>1087.73</v>
      </c>
      <c r="P55" s="11"/>
      <c r="Q55" s="11"/>
      <c r="R55" s="11"/>
      <c r="S55" s="11">
        <f t="shared" si="7"/>
        <v>0.082</v>
      </c>
      <c r="T55" s="11">
        <f t="shared" si="8"/>
        <v>1553.9</v>
      </c>
    </row>
    <row r="56" s="2" customFormat="1" ht="30" customHeight="1" spans="1:20">
      <c r="A56" s="57" t="s">
        <v>19</v>
      </c>
      <c r="B56" s="58"/>
      <c r="C56" s="18">
        <f t="shared" ref="C56:R56" si="9">SUM(C6:C54)</f>
        <v>51.369135</v>
      </c>
      <c r="D56" s="18">
        <f t="shared" si="9"/>
        <v>584067.06495</v>
      </c>
      <c r="E56" s="18">
        <f t="shared" si="9"/>
        <v>1362823.15155</v>
      </c>
      <c r="F56" s="18">
        <f t="shared" si="9"/>
        <v>53321.16213</v>
      </c>
      <c r="G56" s="18">
        <f t="shared" si="9"/>
        <v>16.553283</v>
      </c>
      <c r="H56" s="18">
        <f t="shared" si="9"/>
        <v>188210.82771</v>
      </c>
      <c r="I56" s="18">
        <f t="shared" si="9"/>
        <v>439158.59799</v>
      </c>
      <c r="J56" s="18">
        <f t="shared" si="9"/>
        <v>2.54406</v>
      </c>
      <c r="K56" s="18">
        <f t="shared" si="9"/>
        <v>28925.9622</v>
      </c>
      <c r="L56" s="18">
        <f t="shared" si="9"/>
        <v>67493.9118</v>
      </c>
      <c r="M56" s="18">
        <f t="shared" si="9"/>
        <v>6.52137</v>
      </c>
      <c r="N56" s="18">
        <f t="shared" si="9"/>
        <v>37073.98845</v>
      </c>
      <c r="O56" s="18">
        <f t="shared" si="9"/>
        <v>86505.97305</v>
      </c>
      <c r="P56" s="18">
        <f t="shared" si="9"/>
        <v>0.01902</v>
      </c>
      <c r="Q56" s="18">
        <f t="shared" si="9"/>
        <v>108.1287</v>
      </c>
      <c r="R56" s="18">
        <f t="shared" si="9"/>
        <v>252.3003</v>
      </c>
      <c r="S56" s="18">
        <f>SUM(S6:S55)</f>
        <v>77.0888679999999</v>
      </c>
      <c r="T56" s="18">
        <f>SUM(T6:T54)</f>
        <v>2847941.06883</v>
      </c>
    </row>
    <row r="57" spans="3:20">
      <c r="C57" s="70"/>
      <c r="D57" s="70"/>
      <c r="E57" s="70"/>
      <c r="F57" s="70"/>
      <c r="G57" s="70"/>
      <c r="H57" s="70"/>
      <c r="I57" s="70"/>
      <c r="J57" s="70"/>
      <c r="K57" s="70"/>
      <c r="L57" s="70"/>
      <c r="M57" s="70"/>
      <c r="N57" s="70"/>
      <c r="O57" s="70"/>
      <c r="P57" s="70"/>
      <c r="Q57" s="70"/>
      <c r="R57" s="70"/>
      <c r="S57" s="70"/>
      <c r="T57" s="70"/>
    </row>
    <row r="58" spans="3:20">
      <c r="C58" s="70"/>
      <c r="D58" s="70"/>
      <c r="E58" s="70"/>
      <c r="F58" s="70"/>
      <c r="G58" s="70"/>
      <c r="H58" s="70"/>
      <c r="I58" s="70"/>
      <c r="J58" s="70"/>
      <c r="K58" s="70"/>
      <c r="L58" s="70"/>
      <c r="M58" s="70"/>
      <c r="N58" s="70"/>
      <c r="O58" s="70"/>
      <c r="P58" s="70"/>
      <c r="Q58" s="70"/>
      <c r="R58" s="70"/>
      <c r="S58" s="70"/>
      <c r="T58" s="70"/>
    </row>
  </sheetData>
  <mergeCells count="13">
    <mergeCell ref="A1:T1"/>
    <mergeCell ref="N2:T2"/>
    <mergeCell ref="C3:L3"/>
    <mergeCell ref="C4:F4"/>
    <mergeCell ref="G4:I4"/>
    <mergeCell ref="J4:L4"/>
    <mergeCell ref="A56:B56"/>
    <mergeCell ref="A3:A5"/>
    <mergeCell ref="B3:B5"/>
    <mergeCell ref="S3:S5"/>
    <mergeCell ref="T3:T5"/>
    <mergeCell ref="M3:O4"/>
    <mergeCell ref="P3:R4"/>
  </mergeCells>
  <pageMargins left="0.75" right="0.75" top="1" bottom="0.550694444444444" header="0.5" footer="0.5"/>
  <pageSetup paperSize="9" scale="58" fitToHeight="0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26"/>
  <sheetViews>
    <sheetView workbookViewId="0">
      <selection activeCell="A1" sqref="A1:Q1"/>
    </sheetView>
  </sheetViews>
  <sheetFormatPr defaultColWidth="9" defaultRowHeight="13.5"/>
  <cols>
    <col min="1" max="2" width="9" style="3"/>
    <col min="3" max="3" width="9.25" style="3"/>
    <col min="4" max="5" width="14.125" style="3"/>
    <col min="6" max="6" width="12.875" style="3"/>
    <col min="7" max="7" width="9.25" style="3"/>
    <col min="8" max="9" width="14.125" style="3"/>
    <col min="10" max="10" width="9" style="3"/>
    <col min="11" max="12" width="12.875" style="3"/>
    <col min="13" max="13" width="9" style="3"/>
    <col min="14" max="15" width="12.875" style="3"/>
    <col min="16" max="16" width="9.25" style="3"/>
    <col min="17" max="17" width="15.375" style="3"/>
    <col min="18" max="16384" width="9" style="3"/>
  </cols>
  <sheetData>
    <row r="1" ht="31.5" spans="1:17">
      <c r="A1" s="4" t="s">
        <v>345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2" ht="25.5" spans="1:17">
      <c r="A2" s="30"/>
      <c r="B2" s="30"/>
      <c r="C2" s="31"/>
      <c r="D2" s="31"/>
      <c r="E2" s="31"/>
      <c r="F2" s="31"/>
      <c r="G2" s="31"/>
      <c r="H2" s="31"/>
      <c r="I2" s="31"/>
      <c r="J2" s="31"/>
      <c r="K2" s="31"/>
      <c r="L2" s="40" t="s">
        <v>1</v>
      </c>
      <c r="M2" s="40"/>
      <c r="N2" s="40"/>
      <c r="O2" s="40"/>
      <c r="P2" s="40"/>
      <c r="Q2" s="40"/>
    </row>
    <row r="3" ht="25.5" spans="1:17">
      <c r="A3" s="5" t="s">
        <v>2</v>
      </c>
      <c r="B3" s="5" t="s">
        <v>3</v>
      </c>
      <c r="C3" s="32" t="s">
        <v>4</v>
      </c>
      <c r="D3" s="33"/>
      <c r="E3" s="33"/>
      <c r="F3" s="33"/>
      <c r="G3" s="33"/>
      <c r="H3" s="33"/>
      <c r="I3" s="33"/>
      <c r="J3" s="33"/>
      <c r="K3" s="33"/>
      <c r="L3" s="41"/>
      <c r="M3" s="42" t="s">
        <v>5</v>
      </c>
      <c r="N3" s="43"/>
      <c r="O3" s="44"/>
      <c r="P3" s="48" t="s">
        <v>6</v>
      </c>
      <c r="Q3" s="48" t="s">
        <v>7</v>
      </c>
    </row>
    <row r="4" ht="18.75" spans="1:17">
      <c r="A4" s="5"/>
      <c r="B4" s="5"/>
      <c r="C4" s="7" t="s">
        <v>8</v>
      </c>
      <c r="D4" s="7"/>
      <c r="E4" s="7"/>
      <c r="F4" s="7"/>
      <c r="G4" s="7" t="s">
        <v>9</v>
      </c>
      <c r="H4" s="7"/>
      <c r="I4" s="7"/>
      <c r="J4" s="7" t="s">
        <v>10</v>
      </c>
      <c r="K4" s="7"/>
      <c r="L4" s="7"/>
      <c r="M4" s="45"/>
      <c r="N4" s="46"/>
      <c r="O4" s="47"/>
      <c r="P4" s="49"/>
      <c r="Q4" s="49"/>
    </row>
    <row r="5" ht="18.75" spans="1:17">
      <c r="A5" s="5"/>
      <c r="B5" s="5"/>
      <c r="C5" s="7" t="s">
        <v>11</v>
      </c>
      <c r="D5" s="7" t="s">
        <v>12</v>
      </c>
      <c r="E5" s="7" t="s">
        <v>13</v>
      </c>
      <c r="F5" s="7" t="s">
        <v>14</v>
      </c>
      <c r="G5" s="7" t="s">
        <v>11</v>
      </c>
      <c r="H5" s="7" t="s">
        <v>12</v>
      </c>
      <c r="I5" s="7" t="s">
        <v>13</v>
      </c>
      <c r="J5" s="7" t="s">
        <v>11</v>
      </c>
      <c r="K5" s="7" t="s">
        <v>12</v>
      </c>
      <c r="L5" s="20" t="s">
        <v>13</v>
      </c>
      <c r="M5" s="7" t="s">
        <v>11</v>
      </c>
      <c r="N5" s="7" t="s">
        <v>12</v>
      </c>
      <c r="O5" s="7" t="s">
        <v>13</v>
      </c>
      <c r="P5" s="50"/>
      <c r="Q5" s="50"/>
    </row>
    <row r="6" ht="30" customHeight="1" spans="1:17">
      <c r="A6" s="8">
        <v>1</v>
      </c>
      <c r="B6" s="35" t="s">
        <v>346</v>
      </c>
      <c r="C6" s="64">
        <v>0.437655</v>
      </c>
      <c r="D6" s="64">
        <f t="shared" ref="D6:D25" si="0">C6*37900*0.3</f>
        <v>4976.13735</v>
      </c>
      <c r="E6" s="64">
        <f t="shared" ref="E6:E25" si="1">C6*37900*0.7</f>
        <v>11610.98715</v>
      </c>
      <c r="F6" s="64">
        <f t="shared" ref="F6:F25" si="2">C6*1730*0.6</f>
        <v>454.28589</v>
      </c>
      <c r="G6" s="64">
        <v>0.415995</v>
      </c>
      <c r="H6" s="64">
        <f t="shared" ref="H6:H25" si="3">G6*37900*0.3</f>
        <v>4729.86315</v>
      </c>
      <c r="I6" s="64">
        <f t="shared" ref="I6:I25" si="4">G6*37900*0.7</f>
        <v>11036.34735</v>
      </c>
      <c r="J6" s="64"/>
      <c r="K6" s="64"/>
      <c r="L6" s="64"/>
      <c r="M6" s="64"/>
      <c r="N6" s="64"/>
      <c r="O6" s="64"/>
      <c r="P6" s="64">
        <f t="shared" ref="P6:P25" si="5">M6+J6+G6+C6</f>
        <v>0.85365</v>
      </c>
      <c r="Q6" s="64">
        <f t="shared" ref="Q6:Q25" si="6">O6+N6+L6+K6+I6+H6+F6+E6+D6</f>
        <v>32807.62089</v>
      </c>
    </row>
    <row r="7" ht="30" customHeight="1" spans="1:17">
      <c r="A7" s="8">
        <v>2</v>
      </c>
      <c r="B7" s="35" t="s">
        <v>347</v>
      </c>
      <c r="C7" s="64">
        <v>0.6666</v>
      </c>
      <c r="D7" s="64">
        <f t="shared" si="0"/>
        <v>7579.242</v>
      </c>
      <c r="E7" s="64">
        <f t="shared" si="1"/>
        <v>17684.898</v>
      </c>
      <c r="F7" s="64">
        <f t="shared" si="2"/>
        <v>691.9308</v>
      </c>
      <c r="G7" s="64">
        <v>0.64095</v>
      </c>
      <c r="H7" s="64">
        <f t="shared" si="3"/>
        <v>7287.6015</v>
      </c>
      <c r="I7" s="64">
        <f t="shared" si="4"/>
        <v>17004.4035</v>
      </c>
      <c r="J7" s="64"/>
      <c r="K7" s="64"/>
      <c r="L7" s="64"/>
      <c r="M7" s="64"/>
      <c r="N7" s="64"/>
      <c r="O7" s="64"/>
      <c r="P7" s="64">
        <f t="shared" si="5"/>
        <v>1.30755</v>
      </c>
      <c r="Q7" s="64">
        <f t="shared" si="6"/>
        <v>50248.0758</v>
      </c>
    </row>
    <row r="8" ht="30" customHeight="1" spans="1:17">
      <c r="A8" s="8">
        <v>3</v>
      </c>
      <c r="B8" s="35" t="s">
        <v>255</v>
      </c>
      <c r="C8" s="64"/>
      <c r="D8" s="64">
        <f t="shared" si="0"/>
        <v>0</v>
      </c>
      <c r="E8" s="64">
        <f t="shared" si="1"/>
        <v>0</v>
      </c>
      <c r="F8" s="64">
        <f t="shared" si="2"/>
        <v>0</v>
      </c>
      <c r="G8" s="64">
        <v>0</v>
      </c>
      <c r="H8" s="64">
        <f t="shared" si="3"/>
        <v>0</v>
      </c>
      <c r="I8" s="64">
        <f t="shared" si="4"/>
        <v>0</v>
      </c>
      <c r="J8" s="64">
        <v>2.088015</v>
      </c>
      <c r="K8" s="64">
        <f>J8*37900*0.3</f>
        <v>23740.73055</v>
      </c>
      <c r="L8" s="64">
        <f>J8*37900*0.7</f>
        <v>55395.03795</v>
      </c>
      <c r="M8" s="64">
        <v>0.01212</v>
      </c>
      <c r="N8" s="64">
        <f t="shared" ref="N8:N23" si="7">M8*37900*0.3*0.5</f>
        <v>68.9022</v>
      </c>
      <c r="O8" s="64">
        <f t="shared" ref="O8:O23" si="8">M8*37900*0.7*0.5</f>
        <v>160.7718</v>
      </c>
      <c r="P8" s="64">
        <f t="shared" si="5"/>
        <v>2.100135</v>
      </c>
      <c r="Q8" s="64">
        <f t="shared" si="6"/>
        <v>79365.4425</v>
      </c>
    </row>
    <row r="9" ht="30" customHeight="1" spans="1:17">
      <c r="A9" s="8">
        <v>4</v>
      </c>
      <c r="B9" s="35" t="s">
        <v>348</v>
      </c>
      <c r="C9" s="64"/>
      <c r="D9" s="64">
        <f t="shared" si="0"/>
        <v>0</v>
      </c>
      <c r="E9" s="64">
        <f t="shared" si="1"/>
        <v>0</v>
      </c>
      <c r="F9" s="64">
        <f t="shared" si="2"/>
        <v>0</v>
      </c>
      <c r="G9" s="64">
        <v>1.626435</v>
      </c>
      <c r="H9" s="64">
        <f t="shared" si="3"/>
        <v>18492.56595</v>
      </c>
      <c r="I9" s="64">
        <f t="shared" si="4"/>
        <v>43149.32055</v>
      </c>
      <c r="J9" s="64"/>
      <c r="K9" s="64"/>
      <c r="L9" s="64"/>
      <c r="M9" s="64"/>
      <c r="N9" s="64">
        <f t="shared" si="7"/>
        <v>0</v>
      </c>
      <c r="O9" s="64">
        <f t="shared" si="8"/>
        <v>0</v>
      </c>
      <c r="P9" s="64">
        <f t="shared" si="5"/>
        <v>1.626435</v>
      </c>
      <c r="Q9" s="64">
        <f t="shared" si="6"/>
        <v>61641.8865</v>
      </c>
    </row>
    <row r="10" ht="30" customHeight="1" spans="1:17">
      <c r="A10" s="8">
        <v>5</v>
      </c>
      <c r="B10" s="35" t="s">
        <v>349</v>
      </c>
      <c r="C10" s="64">
        <v>1.53765</v>
      </c>
      <c r="D10" s="64">
        <f t="shared" si="0"/>
        <v>17483.0805</v>
      </c>
      <c r="E10" s="64">
        <f t="shared" si="1"/>
        <v>40793.8545</v>
      </c>
      <c r="F10" s="64">
        <f t="shared" si="2"/>
        <v>1596.0807</v>
      </c>
      <c r="G10" s="64">
        <v>0</v>
      </c>
      <c r="H10" s="64">
        <f t="shared" si="3"/>
        <v>0</v>
      </c>
      <c r="I10" s="64">
        <f t="shared" si="4"/>
        <v>0</v>
      </c>
      <c r="J10" s="64"/>
      <c r="K10" s="64"/>
      <c r="L10" s="64"/>
      <c r="M10" s="10">
        <v>1.24044</v>
      </c>
      <c r="N10" s="64">
        <f t="shared" si="7"/>
        <v>7051.9014</v>
      </c>
      <c r="O10" s="64">
        <f t="shared" si="8"/>
        <v>16454.4366</v>
      </c>
      <c r="P10" s="64">
        <f t="shared" si="5"/>
        <v>2.77809</v>
      </c>
      <c r="Q10" s="64">
        <f t="shared" si="6"/>
        <v>83379.3537</v>
      </c>
    </row>
    <row r="11" ht="30" customHeight="1" spans="1:17">
      <c r="A11" s="8">
        <v>6</v>
      </c>
      <c r="B11" s="35" t="s">
        <v>350</v>
      </c>
      <c r="C11" s="64">
        <v>1.725315</v>
      </c>
      <c r="D11" s="64">
        <f t="shared" si="0"/>
        <v>19616.83155</v>
      </c>
      <c r="E11" s="64">
        <f t="shared" si="1"/>
        <v>45772.60695</v>
      </c>
      <c r="F11" s="64">
        <f t="shared" si="2"/>
        <v>1790.87697</v>
      </c>
      <c r="G11" s="64">
        <v>0.64812</v>
      </c>
      <c r="H11" s="64">
        <f t="shared" si="3"/>
        <v>7369.1244</v>
      </c>
      <c r="I11" s="64">
        <f t="shared" si="4"/>
        <v>17194.6236</v>
      </c>
      <c r="J11" s="64"/>
      <c r="K11" s="64"/>
      <c r="L11" s="64"/>
      <c r="M11" s="22"/>
      <c r="N11" s="64">
        <f t="shared" si="7"/>
        <v>0</v>
      </c>
      <c r="O11" s="64">
        <f t="shared" si="8"/>
        <v>0</v>
      </c>
      <c r="P11" s="64">
        <f t="shared" si="5"/>
        <v>2.373435</v>
      </c>
      <c r="Q11" s="64">
        <f t="shared" si="6"/>
        <v>91744.06347</v>
      </c>
    </row>
    <row r="12" ht="30" customHeight="1" spans="1:17">
      <c r="A12" s="8">
        <v>7</v>
      </c>
      <c r="B12" s="35" t="s">
        <v>351</v>
      </c>
      <c r="C12" s="64"/>
      <c r="D12" s="64">
        <f t="shared" si="0"/>
        <v>0</v>
      </c>
      <c r="E12" s="64">
        <f t="shared" si="1"/>
        <v>0</v>
      </c>
      <c r="F12" s="64">
        <f t="shared" si="2"/>
        <v>0</v>
      </c>
      <c r="G12" s="64">
        <v>2.57124</v>
      </c>
      <c r="H12" s="64">
        <f t="shared" si="3"/>
        <v>29234.9988</v>
      </c>
      <c r="I12" s="64">
        <f t="shared" si="4"/>
        <v>68214.9972</v>
      </c>
      <c r="J12" s="64"/>
      <c r="K12" s="64"/>
      <c r="L12" s="64"/>
      <c r="M12" s="10">
        <v>0.02664</v>
      </c>
      <c r="N12" s="64">
        <f t="shared" si="7"/>
        <v>151.4484</v>
      </c>
      <c r="O12" s="64">
        <f t="shared" si="8"/>
        <v>353.3796</v>
      </c>
      <c r="P12" s="64">
        <f t="shared" si="5"/>
        <v>2.59788</v>
      </c>
      <c r="Q12" s="64">
        <f t="shared" si="6"/>
        <v>97954.824</v>
      </c>
    </row>
    <row r="13" ht="30" customHeight="1" spans="1:17">
      <c r="A13" s="8">
        <v>8</v>
      </c>
      <c r="B13" s="35" t="s">
        <v>352</v>
      </c>
      <c r="C13" s="64">
        <v>0.896055</v>
      </c>
      <c r="D13" s="64">
        <f t="shared" si="0"/>
        <v>10188.14535</v>
      </c>
      <c r="E13" s="64">
        <f t="shared" si="1"/>
        <v>23772.33915</v>
      </c>
      <c r="F13" s="64">
        <f t="shared" si="2"/>
        <v>930.10509</v>
      </c>
      <c r="G13" s="64">
        <v>0.922515</v>
      </c>
      <c r="H13" s="64">
        <f t="shared" si="3"/>
        <v>10488.99555</v>
      </c>
      <c r="I13" s="64">
        <f t="shared" si="4"/>
        <v>24474.32295</v>
      </c>
      <c r="J13" s="64"/>
      <c r="K13" s="64"/>
      <c r="L13" s="64"/>
      <c r="M13" s="22"/>
      <c r="N13" s="64">
        <f t="shared" si="7"/>
        <v>0</v>
      </c>
      <c r="O13" s="64">
        <f t="shared" si="8"/>
        <v>0</v>
      </c>
      <c r="P13" s="64">
        <f t="shared" si="5"/>
        <v>1.81857</v>
      </c>
      <c r="Q13" s="64">
        <f t="shared" si="6"/>
        <v>69853.90809</v>
      </c>
    </row>
    <row r="14" ht="30" customHeight="1" spans="1:17">
      <c r="A14" s="8">
        <v>9</v>
      </c>
      <c r="B14" s="35" t="s">
        <v>353</v>
      </c>
      <c r="C14" s="64">
        <v>1.060455</v>
      </c>
      <c r="D14" s="64">
        <f t="shared" si="0"/>
        <v>12057.37335</v>
      </c>
      <c r="E14" s="64">
        <f t="shared" si="1"/>
        <v>28133.87115</v>
      </c>
      <c r="F14" s="64">
        <f t="shared" si="2"/>
        <v>1100.75229</v>
      </c>
      <c r="G14" s="64">
        <v>0.2421</v>
      </c>
      <c r="H14" s="64">
        <f t="shared" si="3"/>
        <v>2752.677</v>
      </c>
      <c r="I14" s="64">
        <f t="shared" si="4"/>
        <v>6422.913</v>
      </c>
      <c r="J14" s="64"/>
      <c r="K14" s="64"/>
      <c r="L14" s="64"/>
      <c r="M14" s="10">
        <v>0.71217</v>
      </c>
      <c r="N14" s="64">
        <f t="shared" si="7"/>
        <v>4048.68645</v>
      </c>
      <c r="O14" s="64">
        <f t="shared" si="8"/>
        <v>9446.93505</v>
      </c>
      <c r="P14" s="64">
        <f t="shared" si="5"/>
        <v>2.014725</v>
      </c>
      <c r="Q14" s="64">
        <f t="shared" si="6"/>
        <v>63963.20829</v>
      </c>
    </row>
    <row r="15" ht="30" customHeight="1" spans="1:17">
      <c r="A15" s="8">
        <v>10</v>
      </c>
      <c r="B15" s="35" t="s">
        <v>354</v>
      </c>
      <c r="C15" s="64">
        <v>4.89261</v>
      </c>
      <c r="D15" s="64">
        <f t="shared" si="0"/>
        <v>55628.9757</v>
      </c>
      <c r="E15" s="64">
        <f t="shared" si="1"/>
        <v>129800.9433</v>
      </c>
      <c r="F15" s="64">
        <f t="shared" si="2"/>
        <v>5078.52918</v>
      </c>
      <c r="G15" s="64">
        <v>2.40936</v>
      </c>
      <c r="H15" s="64">
        <f t="shared" si="3"/>
        <v>27394.4232</v>
      </c>
      <c r="I15" s="64">
        <f t="shared" si="4"/>
        <v>63920.3208</v>
      </c>
      <c r="J15" s="64"/>
      <c r="K15" s="64"/>
      <c r="L15" s="64"/>
      <c r="M15" s="22"/>
      <c r="N15" s="64">
        <f t="shared" si="7"/>
        <v>0</v>
      </c>
      <c r="O15" s="64">
        <f t="shared" si="8"/>
        <v>0</v>
      </c>
      <c r="P15" s="64">
        <f t="shared" si="5"/>
        <v>7.30197</v>
      </c>
      <c r="Q15" s="64">
        <f t="shared" si="6"/>
        <v>281823.19218</v>
      </c>
    </row>
    <row r="16" ht="30" customHeight="1" spans="1:17">
      <c r="A16" s="8">
        <v>11</v>
      </c>
      <c r="B16" s="35" t="s">
        <v>355</v>
      </c>
      <c r="C16" s="64">
        <v>1.379385</v>
      </c>
      <c r="D16" s="64">
        <f t="shared" si="0"/>
        <v>15683.60745</v>
      </c>
      <c r="E16" s="64">
        <f t="shared" si="1"/>
        <v>36595.08405</v>
      </c>
      <c r="F16" s="64">
        <f t="shared" si="2"/>
        <v>1431.80163</v>
      </c>
      <c r="G16" s="64">
        <v>0</v>
      </c>
      <c r="H16" s="64">
        <f t="shared" si="3"/>
        <v>0</v>
      </c>
      <c r="I16" s="64">
        <f t="shared" si="4"/>
        <v>0</v>
      </c>
      <c r="J16" s="64"/>
      <c r="K16" s="64"/>
      <c r="L16" s="64"/>
      <c r="M16" s="22"/>
      <c r="N16" s="64">
        <f t="shared" si="7"/>
        <v>0</v>
      </c>
      <c r="O16" s="64">
        <f t="shared" si="8"/>
        <v>0</v>
      </c>
      <c r="P16" s="64">
        <f t="shared" si="5"/>
        <v>1.379385</v>
      </c>
      <c r="Q16" s="64">
        <f t="shared" si="6"/>
        <v>53710.49313</v>
      </c>
    </row>
    <row r="17" ht="30" customHeight="1" spans="1:17">
      <c r="A17" s="8">
        <v>12</v>
      </c>
      <c r="B17" s="35" t="s">
        <v>356</v>
      </c>
      <c r="C17" s="64">
        <v>0.03453</v>
      </c>
      <c r="D17" s="64">
        <f t="shared" si="0"/>
        <v>392.6061</v>
      </c>
      <c r="E17" s="64">
        <f t="shared" si="1"/>
        <v>916.0809</v>
      </c>
      <c r="F17" s="64">
        <f t="shared" si="2"/>
        <v>35.84214</v>
      </c>
      <c r="G17" s="64">
        <v>6.34407</v>
      </c>
      <c r="H17" s="64">
        <f t="shared" si="3"/>
        <v>72132.0759</v>
      </c>
      <c r="I17" s="64">
        <f t="shared" si="4"/>
        <v>168308.1771</v>
      </c>
      <c r="J17" s="64"/>
      <c r="K17" s="64"/>
      <c r="L17" s="64"/>
      <c r="M17" s="22">
        <v>0.365175</v>
      </c>
      <c r="N17" s="64">
        <f t="shared" si="7"/>
        <v>2076.019875</v>
      </c>
      <c r="O17" s="64">
        <f t="shared" si="8"/>
        <v>4844.046375</v>
      </c>
      <c r="P17" s="64">
        <f t="shared" si="5"/>
        <v>6.743775</v>
      </c>
      <c r="Q17" s="64">
        <f t="shared" si="6"/>
        <v>248704.84839</v>
      </c>
    </row>
    <row r="18" ht="30" customHeight="1" spans="1:17">
      <c r="A18" s="8">
        <v>13</v>
      </c>
      <c r="B18" s="65" t="s">
        <v>357</v>
      </c>
      <c r="C18" s="64">
        <v>6.18969</v>
      </c>
      <c r="D18" s="64">
        <f t="shared" si="0"/>
        <v>70376.7753</v>
      </c>
      <c r="E18" s="64">
        <f t="shared" si="1"/>
        <v>164212.4757</v>
      </c>
      <c r="F18" s="64">
        <f t="shared" si="2"/>
        <v>6424.89822</v>
      </c>
      <c r="G18" s="64">
        <v>1.350375</v>
      </c>
      <c r="H18" s="64">
        <f t="shared" si="3"/>
        <v>15353.76375</v>
      </c>
      <c r="I18" s="64">
        <f t="shared" si="4"/>
        <v>35825.44875</v>
      </c>
      <c r="J18" s="64"/>
      <c r="K18" s="64"/>
      <c r="L18" s="64"/>
      <c r="M18" s="10">
        <v>0.277095</v>
      </c>
      <c r="N18" s="64">
        <f t="shared" si="7"/>
        <v>1575.285075</v>
      </c>
      <c r="O18" s="64">
        <f t="shared" si="8"/>
        <v>3675.665175</v>
      </c>
      <c r="P18" s="64">
        <f t="shared" si="5"/>
        <v>7.81716</v>
      </c>
      <c r="Q18" s="64">
        <f t="shared" si="6"/>
        <v>297444.31197</v>
      </c>
    </row>
    <row r="19" ht="30" customHeight="1" spans="1:17">
      <c r="A19" s="8">
        <v>14</v>
      </c>
      <c r="B19" s="35" t="s">
        <v>358</v>
      </c>
      <c r="C19" s="64">
        <v>0.09282</v>
      </c>
      <c r="D19" s="64">
        <f t="shared" si="0"/>
        <v>1055.3634</v>
      </c>
      <c r="E19" s="64">
        <f t="shared" si="1"/>
        <v>2462.5146</v>
      </c>
      <c r="F19" s="64">
        <f t="shared" si="2"/>
        <v>96.34716</v>
      </c>
      <c r="G19" s="64">
        <v>0.589095</v>
      </c>
      <c r="H19" s="64">
        <f t="shared" si="3"/>
        <v>6698.01015</v>
      </c>
      <c r="I19" s="64">
        <f t="shared" si="4"/>
        <v>15628.69035</v>
      </c>
      <c r="J19" s="64"/>
      <c r="K19" s="64"/>
      <c r="L19" s="64"/>
      <c r="M19" s="22"/>
      <c r="N19" s="64">
        <f t="shared" si="7"/>
        <v>0</v>
      </c>
      <c r="O19" s="64">
        <f t="shared" si="8"/>
        <v>0</v>
      </c>
      <c r="P19" s="64">
        <f t="shared" si="5"/>
        <v>0.681915</v>
      </c>
      <c r="Q19" s="64">
        <f t="shared" si="6"/>
        <v>25940.92566</v>
      </c>
    </row>
    <row r="20" ht="30" customHeight="1" spans="1:17">
      <c r="A20" s="8">
        <v>15</v>
      </c>
      <c r="B20" s="35" t="s">
        <v>359</v>
      </c>
      <c r="C20" s="64">
        <v>0.744195</v>
      </c>
      <c r="D20" s="64">
        <f t="shared" si="0"/>
        <v>8461.49715</v>
      </c>
      <c r="E20" s="64">
        <f t="shared" si="1"/>
        <v>19743.49335</v>
      </c>
      <c r="F20" s="64">
        <f t="shared" si="2"/>
        <v>772.47441</v>
      </c>
      <c r="G20" s="64">
        <v>0</v>
      </c>
      <c r="H20" s="64">
        <f t="shared" si="3"/>
        <v>0</v>
      </c>
      <c r="I20" s="64">
        <f t="shared" si="4"/>
        <v>0</v>
      </c>
      <c r="J20" s="64"/>
      <c r="K20" s="64"/>
      <c r="L20" s="64"/>
      <c r="M20" s="22"/>
      <c r="N20" s="64">
        <f t="shared" si="7"/>
        <v>0</v>
      </c>
      <c r="O20" s="64">
        <f t="shared" si="8"/>
        <v>0</v>
      </c>
      <c r="P20" s="64">
        <f t="shared" si="5"/>
        <v>0.744195</v>
      </c>
      <c r="Q20" s="64">
        <f t="shared" si="6"/>
        <v>28977.46491</v>
      </c>
    </row>
    <row r="21" ht="30" customHeight="1" spans="1:17">
      <c r="A21" s="8">
        <v>16</v>
      </c>
      <c r="B21" s="35" t="s">
        <v>360</v>
      </c>
      <c r="C21" s="64">
        <v>0.01131</v>
      </c>
      <c r="D21" s="64">
        <f t="shared" si="0"/>
        <v>128.5947</v>
      </c>
      <c r="E21" s="64">
        <f t="shared" si="1"/>
        <v>300.0543</v>
      </c>
      <c r="F21" s="64">
        <f t="shared" si="2"/>
        <v>11.73978</v>
      </c>
      <c r="G21" s="64">
        <v>0</v>
      </c>
      <c r="H21" s="64">
        <f t="shared" si="3"/>
        <v>0</v>
      </c>
      <c r="I21" s="64">
        <f t="shared" si="4"/>
        <v>0</v>
      </c>
      <c r="J21" s="64"/>
      <c r="K21" s="64"/>
      <c r="L21" s="64"/>
      <c r="M21" s="22">
        <v>0.01161</v>
      </c>
      <c r="N21" s="64">
        <f t="shared" si="7"/>
        <v>66.00285</v>
      </c>
      <c r="O21" s="64">
        <f t="shared" si="8"/>
        <v>154.00665</v>
      </c>
      <c r="P21" s="64">
        <f t="shared" si="5"/>
        <v>0.02292</v>
      </c>
      <c r="Q21" s="64">
        <f t="shared" si="6"/>
        <v>660.39828</v>
      </c>
    </row>
    <row r="22" ht="30" customHeight="1" spans="1:17">
      <c r="A22" s="8">
        <v>17</v>
      </c>
      <c r="B22" s="65" t="s">
        <v>361</v>
      </c>
      <c r="C22" s="64">
        <v>0.00519</v>
      </c>
      <c r="D22" s="64">
        <f t="shared" si="0"/>
        <v>59.0103</v>
      </c>
      <c r="E22" s="64">
        <f t="shared" si="1"/>
        <v>137.6907</v>
      </c>
      <c r="F22" s="64">
        <f t="shared" si="2"/>
        <v>5.38722</v>
      </c>
      <c r="G22" s="64">
        <v>2.366265</v>
      </c>
      <c r="H22" s="64">
        <f t="shared" si="3"/>
        <v>26904.43305</v>
      </c>
      <c r="I22" s="64">
        <f t="shared" si="4"/>
        <v>62777.01045</v>
      </c>
      <c r="J22" s="64"/>
      <c r="K22" s="64"/>
      <c r="L22" s="64"/>
      <c r="M22" s="10">
        <v>1.08579</v>
      </c>
      <c r="N22" s="64">
        <f t="shared" si="7"/>
        <v>6172.71615</v>
      </c>
      <c r="O22" s="64">
        <f t="shared" si="8"/>
        <v>14403.00435</v>
      </c>
      <c r="P22" s="64">
        <f t="shared" si="5"/>
        <v>3.457245</v>
      </c>
      <c r="Q22" s="64">
        <f t="shared" si="6"/>
        <v>110459.25222</v>
      </c>
    </row>
    <row r="23" ht="30" customHeight="1" spans="1:17">
      <c r="A23" s="8">
        <v>18</v>
      </c>
      <c r="B23" s="35" t="s">
        <v>362</v>
      </c>
      <c r="C23" s="64">
        <v>2.44767</v>
      </c>
      <c r="D23" s="64">
        <f t="shared" si="0"/>
        <v>27830.0079</v>
      </c>
      <c r="E23" s="64">
        <f t="shared" si="1"/>
        <v>64936.6851</v>
      </c>
      <c r="F23" s="64">
        <f t="shared" si="2"/>
        <v>2540.68146</v>
      </c>
      <c r="G23" s="64">
        <v>0</v>
      </c>
      <c r="H23" s="64">
        <f t="shared" si="3"/>
        <v>0</v>
      </c>
      <c r="I23" s="64">
        <f t="shared" si="4"/>
        <v>0</v>
      </c>
      <c r="J23" s="64"/>
      <c r="K23" s="64"/>
      <c r="L23" s="64"/>
      <c r="M23" s="10">
        <v>0.417405</v>
      </c>
      <c r="N23" s="64">
        <f t="shared" si="7"/>
        <v>2372.947425</v>
      </c>
      <c r="O23" s="64">
        <f t="shared" si="8"/>
        <v>5536.877325</v>
      </c>
      <c r="P23" s="64">
        <f t="shared" si="5"/>
        <v>2.865075</v>
      </c>
      <c r="Q23" s="64">
        <f t="shared" si="6"/>
        <v>103217.19921</v>
      </c>
    </row>
    <row r="24" ht="30" customHeight="1" spans="1:17">
      <c r="A24" s="8">
        <v>19</v>
      </c>
      <c r="B24" s="35" t="s">
        <v>363</v>
      </c>
      <c r="C24" s="64">
        <v>0.203715</v>
      </c>
      <c r="D24" s="64">
        <f t="shared" si="0"/>
        <v>2316.23955</v>
      </c>
      <c r="E24" s="64">
        <f t="shared" si="1"/>
        <v>5404.55895</v>
      </c>
      <c r="F24" s="64">
        <f t="shared" si="2"/>
        <v>211.45617</v>
      </c>
      <c r="G24" s="64">
        <v>0</v>
      </c>
      <c r="H24" s="64">
        <f t="shared" si="3"/>
        <v>0</v>
      </c>
      <c r="I24" s="64">
        <f t="shared" si="4"/>
        <v>0</v>
      </c>
      <c r="J24" s="64"/>
      <c r="K24" s="64"/>
      <c r="L24" s="64"/>
      <c r="M24" s="64"/>
      <c r="N24" s="64"/>
      <c r="O24" s="64"/>
      <c r="P24" s="64">
        <f t="shared" si="5"/>
        <v>0.203715</v>
      </c>
      <c r="Q24" s="64">
        <f t="shared" si="6"/>
        <v>7932.25467</v>
      </c>
    </row>
    <row r="25" ht="30" customHeight="1" spans="1:17">
      <c r="A25" s="8">
        <v>20</v>
      </c>
      <c r="B25" s="35" t="s">
        <v>364</v>
      </c>
      <c r="C25" s="64">
        <v>0.26814</v>
      </c>
      <c r="D25" s="64">
        <f t="shared" si="0"/>
        <v>3048.7518</v>
      </c>
      <c r="E25" s="64">
        <f t="shared" si="1"/>
        <v>7113.7542</v>
      </c>
      <c r="F25" s="64">
        <f t="shared" si="2"/>
        <v>278.32932</v>
      </c>
      <c r="G25" s="64">
        <v>1.952985</v>
      </c>
      <c r="H25" s="64">
        <f t="shared" si="3"/>
        <v>22205.43945</v>
      </c>
      <c r="I25" s="64">
        <f t="shared" si="4"/>
        <v>51812.69205</v>
      </c>
      <c r="J25" s="64"/>
      <c r="K25" s="64"/>
      <c r="L25" s="64"/>
      <c r="M25" s="64"/>
      <c r="N25" s="64"/>
      <c r="O25" s="64"/>
      <c r="P25" s="64">
        <f t="shared" si="5"/>
        <v>2.221125</v>
      </c>
      <c r="Q25" s="64">
        <f t="shared" si="6"/>
        <v>84458.96682</v>
      </c>
    </row>
    <row r="26" s="2" customFormat="1" ht="30" customHeight="1" spans="1:17">
      <c r="A26" s="66" t="s">
        <v>19</v>
      </c>
      <c r="B26" s="67"/>
      <c r="C26" s="68">
        <f t="shared" ref="C26:Q26" si="9">SUM(C6:C25)</f>
        <v>22.592985</v>
      </c>
      <c r="D26" s="68">
        <f t="shared" si="9"/>
        <v>256882.23945</v>
      </c>
      <c r="E26" s="68">
        <f t="shared" si="9"/>
        <v>599391.89205</v>
      </c>
      <c r="F26" s="68">
        <f t="shared" si="9"/>
        <v>23451.51843</v>
      </c>
      <c r="G26" s="68">
        <f t="shared" si="9"/>
        <v>22.079505</v>
      </c>
      <c r="H26" s="68">
        <f t="shared" si="9"/>
        <v>251043.97185</v>
      </c>
      <c r="I26" s="68">
        <f t="shared" si="9"/>
        <v>585769.26765</v>
      </c>
      <c r="J26" s="68">
        <f t="shared" si="9"/>
        <v>2.088015</v>
      </c>
      <c r="K26" s="68">
        <f t="shared" si="9"/>
        <v>23740.73055</v>
      </c>
      <c r="L26" s="68">
        <f t="shared" si="9"/>
        <v>55395.03795</v>
      </c>
      <c r="M26" s="68">
        <f t="shared" si="9"/>
        <v>4.148445</v>
      </c>
      <c r="N26" s="68">
        <f t="shared" si="9"/>
        <v>23583.909825</v>
      </c>
      <c r="O26" s="68">
        <f t="shared" si="9"/>
        <v>55029.122925</v>
      </c>
      <c r="P26" s="68">
        <f t="shared" si="9"/>
        <v>50.90895</v>
      </c>
      <c r="Q26" s="68">
        <f t="shared" si="9"/>
        <v>1874287.69068</v>
      </c>
    </row>
  </sheetData>
  <mergeCells count="12">
    <mergeCell ref="A1:Q1"/>
    <mergeCell ref="L2:Q2"/>
    <mergeCell ref="C3:L3"/>
    <mergeCell ref="C4:F4"/>
    <mergeCell ref="G4:I4"/>
    <mergeCell ref="J4:L4"/>
    <mergeCell ref="A26:B26"/>
    <mergeCell ref="A3:A5"/>
    <mergeCell ref="B3:B5"/>
    <mergeCell ref="P3:P5"/>
    <mergeCell ref="Q3:Q5"/>
    <mergeCell ref="M3:O4"/>
  </mergeCells>
  <pageMargins left="0.75" right="0.75" top="1" bottom="1" header="0.5" footer="0.5"/>
  <pageSetup paperSize="9" scale="59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45"/>
  <sheetViews>
    <sheetView workbookViewId="0">
      <selection activeCell="A1" sqref="A1:Q1"/>
    </sheetView>
  </sheetViews>
  <sheetFormatPr defaultColWidth="9" defaultRowHeight="13.5"/>
  <cols>
    <col min="1" max="1" width="6.75" style="3" customWidth="1"/>
    <col min="2" max="2" width="9" style="3"/>
    <col min="3" max="3" width="10.375" style="3"/>
    <col min="4" max="4" width="14.125" style="3"/>
    <col min="5" max="5" width="15.375" style="3"/>
    <col min="6" max="6" width="14.125" style="3"/>
    <col min="7" max="7" width="10.375" style="3"/>
    <col min="8" max="9" width="14.125" style="3"/>
    <col min="10" max="10" width="9.25" style="3"/>
    <col min="11" max="11" width="12.875" style="3"/>
    <col min="12" max="12" width="14.125" style="3"/>
    <col min="13" max="13" width="8.5" style="3" customWidth="1"/>
    <col min="14" max="14" width="13.125" style="3" customWidth="1"/>
    <col min="15" max="15" width="15" style="3" customWidth="1"/>
    <col min="16" max="16" width="11.625" style="3"/>
    <col min="17" max="17" width="15.375" style="3"/>
    <col min="18" max="16384" width="9" style="3"/>
  </cols>
  <sheetData>
    <row r="1" ht="31.5" spans="1:17">
      <c r="A1" s="4" t="s">
        <v>365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2" ht="25.5" spans="1:17">
      <c r="A2" s="30"/>
      <c r="B2" s="30"/>
      <c r="C2" s="31"/>
      <c r="D2" s="31"/>
      <c r="E2" s="31"/>
      <c r="F2" s="31"/>
      <c r="G2" s="31"/>
      <c r="H2" s="31"/>
      <c r="I2" s="31"/>
      <c r="J2" s="31"/>
      <c r="K2" s="31"/>
      <c r="L2" s="40" t="s">
        <v>1</v>
      </c>
      <c r="M2" s="40"/>
      <c r="N2" s="40"/>
      <c r="O2" s="40"/>
      <c r="P2" s="40"/>
      <c r="Q2" s="40"/>
    </row>
    <row r="3" ht="25.5" spans="1:17">
      <c r="A3" s="5" t="s">
        <v>2</v>
      </c>
      <c r="B3" s="5" t="s">
        <v>3</v>
      </c>
      <c r="C3" s="32" t="s">
        <v>4</v>
      </c>
      <c r="D3" s="33"/>
      <c r="E3" s="33"/>
      <c r="F3" s="33"/>
      <c r="G3" s="33"/>
      <c r="H3" s="33"/>
      <c r="I3" s="33"/>
      <c r="J3" s="33"/>
      <c r="K3" s="33"/>
      <c r="L3" s="41"/>
      <c r="M3" s="42" t="s">
        <v>5</v>
      </c>
      <c r="N3" s="43"/>
      <c r="O3" s="44"/>
      <c r="P3" s="48" t="s">
        <v>6</v>
      </c>
      <c r="Q3" s="48" t="s">
        <v>7</v>
      </c>
    </row>
    <row r="4" ht="18.75" spans="1:17">
      <c r="A4" s="5"/>
      <c r="B4" s="5"/>
      <c r="C4" s="7" t="s">
        <v>8</v>
      </c>
      <c r="D4" s="7"/>
      <c r="E4" s="7"/>
      <c r="F4" s="7"/>
      <c r="G4" s="7" t="s">
        <v>9</v>
      </c>
      <c r="H4" s="7"/>
      <c r="I4" s="7"/>
      <c r="J4" s="7" t="s">
        <v>10</v>
      </c>
      <c r="K4" s="7"/>
      <c r="L4" s="7"/>
      <c r="M4" s="45"/>
      <c r="N4" s="46"/>
      <c r="O4" s="47"/>
      <c r="P4" s="49"/>
      <c r="Q4" s="49"/>
    </row>
    <row r="5" ht="18.75" spans="1:17">
      <c r="A5" s="5"/>
      <c r="B5" s="5"/>
      <c r="C5" s="7" t="s">
        <v>11</v>
      </c>
      <c r="D5" s="7" t="s">
        <v>12</v>
      </c>
      <c r="E5" s="7" t="s">
        <v>13</v>
      </c>
      <c r="F5" s="7" t="s">
        <v>14</v>
      </c>
      <c r="G5" s="7" t="s">
        <v>11</v>
      </c>
      <c r="H5" s="7" t="s">
        <v>12</v>
      </c>
      <c r="I5" s="7" t="s">
        <v>13</v>
      </c>
      <c r="J5" s="7" t="s">
        <v>11</v>
      </c>
      <c r="K5" s="7" t="s">
        <v>12</v>
      </c>
      <c r="L5" s="20" t="s">
        <v>13</v>
      </c>
      <c r="M5" s="7" t="s">
        <v>11</v>
      </c>
      <c r="N5" s="7" t="s">
        <v>12</v>
      </c>
      <c r="O5" s="7" t="s">
        <v>13</v>
      </c>
      <c r="P5" s="50"/>
      <c r="Q5" s="50"/>
    </row>
    <row r="6" ht="30" customHeight="1" spans="1:17">
      <c r="A6" s="8">
        <v>1</v>
      </c>
      <c r="B6" s="61" t="s">
        <v>366</v>
      </c>
      <c r="C6" s="11">
        <v>1.26903</v>
      </c>
      <c r="D6" s="11">
        <f t="shared" ref="D6:D44" si="0">C6*37900*0.3</f>
        <v>14428.8711</v>
      </c>
      <c r="E6" s="11">
        <f t="shared" ref="E6:E44" si="1">C6*37900*0.7</f>
        <v>33667.3659</v>
      </c>
      <c r="F6" s="11">
        <f t="shared" ref="F6:F44" si="2">C6*1730</f>
        <v>2195.4219</v>
      </c>
      <c r="G6" s="11">
        <v>0</v>
      </c>
      <c r="H6" s="11">
        <f t="shared" ref="H6:H44" si="3">G6*37900*0.3</f>
        <v>0</v>
      </c>
      <c r="I6" s="11">
        <f t="shared" ref="I6:I44" si="4">G6*37900*0.7</f>
        <v>0</v>
      </c>
      <c r="J6" s="11"/>
      <c r="K6" s="11"/>
      <c r="L6" s="11"/>
      <c r="M6" s="10">
        <v>0.52155</v>
      </c>
      <c r="N6" s="11">
        <f t="shared" ref="N6:N44" si="5">M6*18950*0.3</f>
        <v>2965.01175</v>
      </c>
      <c r="O6" s="11">
        <f t="shared" ref="O6:O44" si="6">M6*18950*0.7</f>
        <v>6918.36075</v>
      </c>
      <c r="P6" s="11">
        <f t="shared" ref="P6:P45" si="7">M6+J6+G6+C6</f>
        <v>1.79058</v>
      </c>
      <c r="Q6" s="11">
        <f t="shared" ref="Q6:Q44" si="8">O6+N6+L6+K6+I6+H6+F6+E6+D6</f>
        <v>60175.0314</v>
      </c>
    </row>
    <row r="7" ht="30" customHeight="1" spans="1:17">
      <c r="A7" s="8">
        <v>2</v>
      </c>
      <c r="B7" s="61" t="s">
        <v>367</v>
      </c>
      <c r="C7" s="11">
        <v>0.63636</v>
      </c>
      <c r="D7" s="11">
        <f t="shared" si="0"/>
        <v>7235.4132</v>
      </c>
      <c r="E7" s="11">
        <f t="shared" si="1"/>
        <v>16882.6308</v>
      </c>
      <c r="F7" s="11">
        <f t="shared" si="2"/>
        <v>1100.9028</v>
      </c>
      <c r="G7" s="11">
        <v>0</v>
      </c>
      <c r="H7" s="11">
        <f t="shared" si="3"/>
        <v>0</v>
      </c>
      <c r="I7" s="11">
        <f t="shared" si="4"/>
        <v>0</v>
      </c>
      <c r="J7" s="11"/>
      <c r="K7" s="11"/>
      <c r="L7" s="11"/>
      <c r="M7" s="22"/>
      <c r="N7" s="11">
        <f t="shared" si="5"/>
        <v>0</v>
      </c>
      <c r="O7" s="11">
        <f t="shared" si="6"/>
        <v>0</v>
      </c>
      <c r="P7" s="11">
        <f t="shared" si="7"/>
        <v>0.63636</v>
      </c>
      <c r="Q7" s="11">
        <f t="shared" si="8"/>
        <v>25218.9468</v>
      </c>
    </row>
    <row r="8" ht="30" customHeight="1" spans="1:17">
      <c r="A8" s="8">
        <v>3</v>
      </c>
      <c r="B8" s="61" t="s">
        <v>368</v>
      </c>
      <c r="C8" s="11">
        <v>1.27869</v>
      </c>
      <c r="D8" s="11">
        <f t="shared" si="0"/>
        <v>14538.7053</v>
      </c>
      <c r="E8" s="11">
        <f t="shared" si="1"/>
        <v>33923.6457</v>
      </c>
      <c r="F8" s="11">
        <f t="shared" si="2"/>
        <v>2212.1337</v>
      </c>
      <c r="G8" s="11">
        <v>1.71678</v>
      </c>
      <c r="H8" s="11">
        <f t="shared" si="3"/>
        <v>19519.7886</v>
      </c>
      <c r="I8" s="11">
        <f t="shared" si="4"/>
        <v>45546.1734</v>
      </c>
      <c r="J8" s="11"/>
      <c r="K8" s="11"/>
      <c r="L8" s="11"/>
      <c r="M8" s="22"/>
      <c r="N8" s="11">
        <f t="shared" si="5"/>
        <v>0</v>
      </c>
      <c r="O8" s="11">
        <f t="shared" si="6"/>
        <v>0</v>
      </c>
      <c r="P8" s="11">
        <f t="shared" si="7"/>
        <v>2.99547</v>
      </c>
      <c r="Q8" s="11">
        <f t="shared" si="8"/>
        <v>115740.4467</v>
      </c>
    </row>
    <row r="9" ht="30" customHeight="1" spans="1:17">
      <c r="A9" s="8">
        <v>4</v>
      </c>
      <c r="B9" s="61" t="s">
        <v>369</v>
      </c>
      <c r="C9" s="11">
        <v>2.29179</v>
      </c>
      <c r="D9" s="11">
        <f t="shared" si="0"/>
        <v>26057.6523</v>
      </c>
      <c r="E9" s="11">
        <f t="shared" si="1"/>
        <v>60801.1887</v>
      </c>
      <c r="F9" s="11">
        <f t="shared" si="2"/>
        <v>3964.7967</v>
      </c>
      <c r="G9" s="11">
        <v>0.885764999999998</v>
      </c>
      <c r="H9" s="11">
        <f t="shared" si="3"/>
        <v>10071.14805</v>
      </c>
      <c r="I9" s="11">
        <f t="shared" si="4"/>
        <v>23499.3454499999</v>
      </c>
      <c r="J9" s="11"/>
      <c r="K9" s="11"/>
      <c r="L9" s="11"/>
      <c r="M9" s="22"/>
      <c r="N9" s="11">
        <f t="shared" si="5"/>
        <v>0</v>
      </c>
      <c r="O9" s="11">
        <f t="shared" si="6"/>
        <v>0</v>
      </c>
      <c r="P9" s="11">
        <f t="shared" si="7"/>
        <v>3.177555</v>
      </c>
      <c r="Q9" s="11">
        <f t="shared" si="8"/>
        <v>124394.1312</v>
      </c>
    </row>
    <row r="10" ht="30" customHeight="1" spans="1:17">
      <c r="A10" s="8">
        <v>5</v>
      </c>
      <c r="B10" s="61" t="s">
        <v>370</v>
      </c>
      <c r="C10" s="11">
        <v>3.333705</v>
      </c>
      <c r="D10" s="11">
        <f t="shared" si="0"/>
        <v>37904.22585</v>
      </c>
      <c r="E10" s="11">
        <f t="shared" si="1"/>
        <v>88443.19365</v>
      </c>
      <c r="F10" s="11">
        <f t="shared" si="2"/>
        <v>5767.30965</v>
      </c>
      <c r="G10" s="11">
        <v>2.83977</v>
      </c>
      <c r="H10" s="11">
        <f t="shared" si="3"/>
        <v>32288.1849</v>
      </c>
      <c r="I10" s="11">
        <f t="shared" si="4"/>
        <v>75339.0981</v>
      </c>
      <c r="J10" s="11">
        <v>0.156119999999999</v>
      </c>
      <c r="K10" s="11">
        <f t="shared" ref="K10:K17" si="9">J10*37900*0.3</f>
        <v>1775.08439999999</v>
      </c>
      <c r="L10" s="11">
        <f t="shared" ref="L10:L17" si="10">J10*37900*0.7</f>
        <v>4141.86359999997</v>
      </c>
      <c r="M10" s="10">
        <v>0.35736</v>
      </c>
      <c r="N10" s="11">
        <f t="shared" si="5"/>
        <v>2031.5916</v>
      </c>
      <c r="O10" s="11">
        <f t="shared" si="6"/>
        <v>4740.3804</v>
      </c>
      <c r="P10" s="11">
        <f t="shared" si="7"/>
        <v>6.686955</v>
      </c>
      <c r="Q10" s="11">
        <f t="shared" si="8"/>
        <v>252430.93215</v>
      </c>
    </row>
    <row r="11" ht="30" customHeight="1" spans="1:17">
      <c r="A11" s="8">
        <v>6</v>
      </c>
      <c r="B11" s="61" t="s">
        <v>371</v>
      </c>
      <c r="C11" s="11">
        <v>0.964455</v>
      </c>
      <c r="D11" s="11">
        <f t="shared" si="0"/>
        <v>10965.85335</v>
      </c>
      <c r="E11" s="11">
        <f t="shared" si="1"/>
        <v>25586.99115</v>
      </c>
      <c r="F11" s="11">
        <f t="shared" si="2"/>
        <v>1668.50715</v>
      </c>
      <c r="G11" s="11">
        <v>0.473849999999999</v>
      </c>
      <c r="H11" s="11">
        <f t="shared" si="3"/>
        <v>5387.67449999999</v>
      </c>
      <c r="I11" s="11">
        <f t="shared" si="4"/>
        <v>12571.2405</v>
      </c>
      <c r="J11" s="11"/>
      <c r="K11" s="11">
        <f t="shared" si="9"/>
        <v>0</v>
      </c>
      <c r="L11" s="11">
        <f t="shared" si="10"/>
        <v>0</v>
      </c>
      <c r="M11" s="10">
        <v>0.146565</v>
      </c>
      <c r="N11" s="11">
        <f t="shared" si="5"/>
        <v>833.222025</v>
      </c>
      <c r="O11" s="11">
        <f t="shared" si="6"/>
        <v>1944.184725</v>
      </c>
      <c r="P11" s="11">
        <f t="shared" si="7"/>
        <v>1.58487</v>
      </c>
      <c r="Q11" s="11">
        <f t="shared" si="8"/>
        <v>58957.6734</v>
      </c>
    </row>
    <row r="12" ht="30" customHeight="1" spans="1:17">
      <c r="A12" s="8">
        <v>7</v>
      </c>
      <c r="B12" s="61" t="s">
        <v>372</v>
      </c>
      <c r="C12" s="11">
        <v>1.76487</v>
      </c>
      <c r="D12" s="11">
        <f t="shared" si="0"/>
        <v>20066.5719</v>
      </c>
      <c r="E12" s="11">
        <f t="shared" si="1"/>
        <v>46822.0011</v>
      </c>
      <c r="F12" s="11">
        <f t="shared" si="2"/>
        <v>3053.2251</v>
      </c>
      <c r="G12" s="11">
        <v>1.970115</v>
      </c>
      <c r="H12" s="11">
        <f t="shared" si="3"/>
        <v>22400.20755</v>
      </c>
      <c r="I12" s="11">
        <f t="shared" si="4"/>
        <v>52267.15095</v>
      </c>
      <c r="J12" s="11"/>
      <c r="K12" s="11">
        <f t="shared" si="9"/>
        <v>0</v>
      </c>
      <c r="L12" s="11">
        <f t="shared" si="10"/>
        <v>0</v>
      </c>
      <c r="M12" s="22"/>
      <c r="N12" s="11">
        <f t="shared" si="5"/>
        <v>0</v>
      </c>
      <c r="O12" s="11">
        <f t="shared" si="6"/>
        <v>0</v>
      </c>
      <c r="P12" s="11">
        <f t="shared" si="7"/>
        <v>3.734985</v>
      </c>
      <c r="Q12" s="11">
        <f t="shared" si="8"/>
        <v>144609.1566</v>
      </c>
    </row>
    <row r="13" ht="30" customHeight="1" spans="1:17">
      <c r="A13" s="8">
        <v>8</v>
      </c>
      <c r="B13" s="61" t="s">
        <v>373</v>
      </c>
      <c r="C13" s="11">
        <v>0.288345</v>
      </c>
      <c r="D13" s="11">
        <f t="shared" si="0"/>
        <v>3278.48265</v>
      </c>
      <c r="E13" s="11">
        <f t="shared" si="1"/>
        <v>7649.79285</v>
      </c>
      <c r="F13" s="11">
        <f t="shared" si="2"/>
        <v>498.83685</v>
      </c>
      <c r="G13" s="11">
        <v>0.649035</v>
      </c>
      <c r="H13" s="11">
        <f t="shared" si="3"/>
        <v>7379.52795</v>
      </c>
      <c r="I13" s="11">
        <f t="shared" si="4"/>
        <v>17218.89855</v>
      </c>
      <c r="J13" s="11">
        <v>0.05742</v>
      </c>
      <c r="K13" s="11">
        <f t="shared" si="9"/>
        <v>652.8654</v>
      </c>
      <c r="L13" s="11">
        <f t="shared" si="10"/>
        <v>1523.3526</v>
      </c>
      <c r="M13" s="22"/>
      <c r="N13" s="11">
        <f t="shared" si="5"/>
        <v>0</v>
      </c>
      <c r="O13" s="11">
        <f t="shared" si="6"/>
        <v>0</v>
      </c>
      <c r="P13" s="11">
        <f t="shared" si="7"/>
        <v>0.9948</v>
      </c>
      <c r="Q13" s="11">
        <f t="shared" si="8"/>
        <v>38201.75685</v>
      </c>
    </row>
    <row r="14" ht="30" customHeight="1" spans="1:17">
      <c r="A14" s="8">
        <v>9</v>
      </c>
      <c r="B14" s="61" t="s">
        <v>374</v>
      </c>
      <c r="C14" s="11">
        <v>3.33381</v>
      </c>
      <c r="D14" s="11">
        <f t="shared" si="0"/>
        <v>37905.4197</v>
      </c>
      <c r="E14" s="11">
        <f t="shared" si="1"/>
        <v>88445.9793</v>
      </c>
      <c r="F14" s="11">
        <f t="shared" si="2"/>
        <v>5767.4913</v>
      </c>
      <c r="G14" s="11">
        <v>0</v>
      </c>
      <c r="H14" s="11">
        <f t="shared" si="3"/>
        <v>0</v>
      </c>
      <c r="I14" s="11">
        <f t="shared" si="4"/>
        <v>0</v>
      </c>
      <c r="J14" s="11"/>
      <c r="K14" s="11">
        <f t="shared" si="9"/>
        <v>0</v>
      </c>
      <c r="L14" s="11">
        <f t="shared" si="10"/>
        <v>0</v>
      </c>
      <c r="M14" s="22"/>
      <c r="N14" s="11">
        <f t="shared" si="5"/>
        <v>0</v>
      </c>
      <c r="O14" s="11">
        <f t="shared" si="6"/>
        <v>0</v>
      </c>
      <c r="P14" s="11">
        <f t="shared" si="7"/>
        <v>3.33381</v>
      </c>
      <c r="Q14" s="11">
        <f t="shared" si="8"/>
        <v>132118.8903</v>
      </c>
    </row>
    <row r="15" ht="30" customHeight="1" spans="1:17">
      <c r="A15" s="8">
        <v>10</v>
      </c>
      <c r="B15" s="61" t="s">
        <v>375</v>
      </c>
      <c r="C15" s="11">
        <v>2.769195</v>
      </c>
      <c r="D15" s="11">
        <f t="shared" si="0"/>
        <v>31485.74715</v>
      </c>
      <c r="E15" s="11">
        <f t="shared" si="1"/>
        <v>73466.74335</v>
      </c>
      <c r="F15" s="11">
        <f t="shared" si="2"/>
        <v>4790.70735</v>
      </c>
      <c r="G15" s="11">
        <v>0.9261</v>
      </c>
      <c r="H15" s="11">
        <f t="shared" si="3"/>
        <v>10529.757</v>
      </c>
      <c r="I15" s="11">
        <f t="shared" si="4"/>
        <v>24569.433</v>
      </c>
      <c r="J15" s="11"/>
      <c r="K15" s="11">
        <f t="shared" si="9"/>
        <v>0</v>
      </c>
      <c r="L15" s="11">
        <f t="shared" si="10"/>
        <v>0</v>
      </c>
      <c r="M15" s="22"/>
      <c r="N15" s="11">
        <f t="shared" si="5"/>
        <v>0</v>
      </c>
      <c r="O15" s="11">
        <f t="shared" si="6"/>
        <v>0</v>
      </c>
      <c r="P15" s="11">
        <f t="shared" si="7"/>
        <v>3.695295</v>
      </c>
      <c r="Q15" s="11">
        <f t="shared" si="8"/>
        <v>144842.38785</v>
      </c>
    </row>
    <row r="16" ht="30" customHeight="1" spans="1:17">
      <c r="A16" s="8">
        <v>11</v>
      </c>
      <c r="B16" s="61" t="s">
        <v>376</v>
      </c>
      <c r="C16" s="11">
        <v>0.15639</v>
      </c>
      <c r="D16" s="11">
        <f t="shared" si="0"/>
        <v>1778.1543</v>
      </c>
      <c r="E16" s="11">
        <f t="shared" si="1"/>
        <v>4149.0267</v>
      </c>
      <c r="F16" s="11">
        <f t="shared" si="2"/>
        <v>270.5547</v>
      </c>
      <c r="G16" s="11">
        <v>0</v>
      </c>
      <c r="H16" s="11">
        <f t="shared" si="3"/>
        <v>0</v>
      </c>
      <c r="I16" s="11">
        <f t="shared" si="4"/>
        <v>0</v>
      </c>
      <c r="J16" s="11"/>
      <c r="K16" s="11">
        <f t="shared" si="9"/>
        <v>0</v>
      </c>
      <c r="L16" s="11">
        <f t="shared" si="10"/>
        <v>0</v>
      </c>
      <c r="M16" s="22"/>
      <c r="N16" s="11">
        <f t="shared" si="5"/>
        <v>0</v>
      </c>
      <c r="O16" s="11">
        <f t="shared" si="6"/>
        <v>0</v>
      </c>
      <c r="P16" s="11">
        <f t="shared" si="7"/>
        <v>0.15639</v>
      </c>
      <c r="Q16" s="11">
        <f t="shared" si="8"/>
        <v>6197.7357</v>
      </c>
    </row>
    <row r="17" ht="30" customHeight="1" spans="1:17">
      <c r="A17" s="8">
        <v>12</v>
      </c>
      <c r="B17" s="61" t="s">
        <v>377</v>
      </c>
      <c r="C17" s="11">
        <v>3.169275</v>
      </c>
      <c r="D17" s="11">
        <f t="shared" si="0"/>
        <v>36034.65675</v>
      </c>
      <c r="E17" s="11">
        <f t="shared" si="1"/>
        <v>84080.86575</v>
      </c>
      <c r="F17" s="11">
        <f t="shared" si="2"/>
        <v>5482.84575</v>
      </c>
      <c r="G17" s="11">
        <v>0.057135</v>
      </c>
      <c r="H17" s="11">
        <f t="shared" si="3"/>
        <v>649.62495</v>
      </c>
      <c r="I17" s="11">
        <f t="shared" si="4"/>
        <v>1515.79155</v>
      </c>
      <c r="J17" s="11">
        <v>0.273465</v>
      </c>
      <c r="K17" s="11">
        <f t="shared" si="9"/>
        <v>3109.29705</v>
      </c>
      <c r="L17" s="11">
        <f t="shared" si="10"/>
        <v>7255.02645</v>
      </c>
      <c r="M17" s="10">
        <v>0.85335</v>
      </c>
      <c r="N17" s="11">
        <f t="shared" si="5"/>
        <v>4851.29475</v>
      </c>
      <c r="O17" s="11">
        <f t="shared" si="6"/>
        <v>11319.68775</v>
      </c>
      <c r="P17" s="11">
        <f t="shared" si="7"/>
        <v>4.353225</v>
      </c>
      <c r="Q17" s="11">
        <f t="shared" si="8"/>
        <v>154299.09075</v>
      </c>
    </row>
    <row r="18" ht="30" customHeight="1" spans="1:17">
      <c r="A18" s="8">
        <v>13</v>
      </c>
      <c r="B18" s="61" t="s">
        <v>378</v>
      </c>
      <c r="C18" s="11">
        <v>2.667945</v>
      </c>
      <c r="D18" s="11">
        <f t="shared" si="0"/>
        <v>30334.53465</v>
      </c>
      <c r="E18" s="11">
        <f t="shared" si="1"/>
        <v>70780.58085</v>
      </c>
      <c r="F18" s="11">
        <f t="shared" si="2"/>
        <v>4615.54485</v>
      </c>
      <c r="G18" s="11">
        <v>0.848819999999998</v>
      </c>
      <c r="H18" s="11">
        <f t="shared" si="3"/>
        <v>9651.08339999998</v>
      </c>
      <c r="I18" s="11">
        <f t="shared" si="4"/>
        <v>22519.1945999999</v>
      </c>
      <c r="J18" s="11"/>
      <c r="K18" s="11"/>
      <c r="L18" s="11"/>
      <c r="M18" s="22"/>
      <c r="N18" s="11">
        <f t="shared" si="5"/>
        <v>0</v>
      </c>
      <c r="O18" s="11">
        <f t="shared" si="6"/>
        <v>0</v>
      </c>
      <c r="P18" s="11">
        <f t="shared" si="7"/>
        <v>3.516765</v>
      </c>
      <c r="Q18" s="11">
        <f t="shared" si="8"/>
        <v>137900.93835</v>
      </c>
    </row>
    <row r="19" ht="30" customHeight="1" spans="1:17">
      <c r="A19" s="8">
        <v>14</v>
      </c>
      <c r="B19" s="61" t="s">
        <v>379</v>
      </c>
      <c r="C19" s="11">
        <v>8.154165</v>
      </c>
      <c r="D19" s="11">
        <f t="shared" si="0"/>
        <v>92712.85605</v>
      </c>
      <c r="E19" s="11">
        <f t="shared" si="1"/>
        <v>216329.99745</v>
      </c>
      <c r="F19" s="11">
        <f t="shared" si="2"/>
        <v>14106.70545</v>
      </c>
      <c r="G19" s="11">
        <v>2.96406</v>
      </c>
      <c r="H19" s="11">
        <f t="shared" si="3"/>
        <v>33701.3622</v>
      </c>
      <c r="I19" s="11">
        <f t="shared" si="4"/>
        <v>78636.5118</v>
      </c>
      <c r="J19" s="11"/>
      <c r="K19" s="11"/>
      <c r="L19" s="11"/>
      <c r="M19" s="10">
        <v>0.31917</v>
      </c>
      <c r="N19" s="11">
        <f t="shared" si="5"/>
        <v>1814.48145</v>
      </c>
      <c r="O19" s="11">
        <f t="shared" si="6"/>
        <v>4233.79005</v>
      </c>
      <c r="P19" s="11">
        <f t="shared" si="7"/>
        <v>11.437395</v>
      </c>
      <c r="Q19" s="11">
        <f t="shared" si="8"/>
        <v>441535.70445</v>
      </c>
    </row>
    <row r="20" ht="30" customHeight="1" spans="1:17">
      <c r="A20" s="8">
        <v>15</v>
      </c>
      <c r="B20" s="61" t="s">
        <v>380</v>
      </c>
      <c r="C20" s="11">
        <v>0.298709999999998</v>
      </c>
      <c r="D20" s="11">
        <f t="shared" si="0"/>
        <v>3396.33269999998</v>
      </c>
      <c r="E20" s="11">
        <f t="shared" si="1"/>
        <v>7924.77629999995</v>
      </c>
      <c r="F20" s="11">
        <f t="shared" si="2"/>
        <v>516.768299999997</v>
      </c>
      <c r="G20" s="11">
        <v>0.023655</v>
      </c>
      <c r="H20" s="11">
        <f t="shared" si="3"/>
        <v>268.95735</v>
      </c>
      <c r="I20" s="11">
        <f t="shared" si="4"/>
        <v>627.56715</v>
      </c>
      <c r="J20" s="11"/>
      <c r="K20" s="11"/>
      <c r="L20" s="11"/>
      <c r="M20" s="22">
        <v>0.026355</v>
      </c>
      <c r="N20" s="11">
        <f t="shared" si="5"/>
        <v>149.828175</v>
      </c>
      <c r="O20" s="11">
        <f t="shared" si="6"/>
        <v>349.599075</v>
      </c>
      <c r="P20" s="11">
        <f t="shared" si="7"/>
        <v>0.348719999999998</v>
      </c>
      <c r="Q20" s="11">
        <f t="shared" si="8"/>
        <v>13233.8290499999</v>
      </c>
    </row>
    <row r="21" ht="30" customHeight="1" spans="1:17">
      <c r="A21" s="8">
        <v>16</v>
      </c>
      <c r="B21" s="61" t="s">
        <v>381</v>
      </c>
      <c r="C21" s="11"/>
      <c r="D21" s="11">
        <f t="shared" si="0"/>
        <v>0</v>
      </c>
      <c r="E21" s="11">
        <f t="shared" si="1"/>
        <v>0</v>
      </c>
      <c r="F21" s="11">
        <f t="shared" si="2"/>
        <v>0</v>
      </c>
      <c r="G21" s="11">
        <v>0</v>
      </c>
      <c r="H21" s="11">
        <f t="shared" si="3"/>
        <v>0</v>
      </c>
      <c r="I21" s="11">
        <f t="shared" si="4"/>
        <v>0</v>
      </c>
      <c r="J21" s="11"/>
      <c r="K21" s="11"/>
      <c r="L21" s="11"/>
      <c r="M21" s="22">
        <v>0.158535</v>
      </c>
      <c r="N21" s="11">
        <f t="shared" si="5"/>
        <v>901.271475</v>
      </c>
      <c r="O21" s="11">
        <f t="shared" si="6"/>
        <v>2102.966775</v>
      </c>
      <c r="P21" s="11">
        <f t="shared" si="7"/>
        <v>0.158535</v>
      </c>
      <c r="Q21" s="11">
        <f t="shared" si="8"/>
        <v>3004.23825</v>
      </c>
    </row>
    <row r="22" ht="30" customHeight="1" spans="1:17">
      <c r="A22" s="8">
        <v>17</v>
      </c>
      <c r="B22" s="61" t="s">
        <v>382</v>
      </c>
      <c r="C22" s="11">
        <v>0.125535</v>
      </c>
      <c r="D22" s="11">
        <f t="shared" si="0"/>
        <v>1427.33295</v>
      </c>
      <c r="E22" s="11">
        <f t="shared" si="1"/>
        <v>3330.44355</v>
      </c>
      <c r="F22" s="11">
        <f t="shared" si="2"/>
        <v>217.17555</v>
      </c>
      <c r="G22" s="11">
        <v>0</v>
      </c>
      <c r="H22" s="11">
        <f t="shared" si="3"/>
        <v>0</v>
      </c>
      <c r="I22" s="11">
        <f t="shared" si="4"/>
        <v>0</v>
      </c>
      <c r="J22" s="11"/>
      <c r="K22" s="11"/>
      <c r="L22" s="11"/>
      <c r="M22" s="22">
        <v>0.18969</v>
      </c>
      <c r="N22" s="11">
        <f t="shared" si="5"/>
        <v>1078.38765</v>
      </c>
      <c r="O22" s="11">
        <f t="shared" si="6"/>
        <v>2516.23785</v>
      </c>
      <c r="P22" s="11">
        <f t="shared" si="7"/>
        <v>0.315225</v>
      </c>
      <c r="Q22" s="11">
        <f t="shared" si="8"/>
        <v>8569.57755</v>
      </c>
    </row>
    <row r="23" ht="30" customHeight="1" spans="1:17">
      <c r="A23" s="8">
        <v>18</v>
      </c>
      <c r="B23" s="61" t="s">
        <v>383</v>
      </c>
      <c r="C23" s="11">
        <v>1.040355</v>
      </c>
      <c r="D23" s="11">
        <f t="shared" si="0"/>
        <v>11828.83635</v>
      </c>
      <c r="E23" s="11">
        <f t="shared" si="1"/>
        <v>27600.61815</v>
      </c>
      <c r="F23" s="11">
        <f t="shared" si="2"/>
        <v>1799.81415</v>
      </c>
      <c r="G23" s="11">
        <v>0</v>
      </c>
      <c r="H23" s="11">
        <f t="shared" si="3"/>
        <v>0</v>
      </c>
      <c r="I23" s="11">
        <f t="shared" si="4"/>
        <v>0</v>
      </c>
      <c r="J23" s="11"/>
      <c r="K23" s="11"/>
      <c r="L23" s="11"/>
      <c r="M23" s="22"/>
      <c r="N23" s="11">
        <f t="shared" si="5"/>
        <v>0</v>
      </c>
      <c r="O23" s="11">
        <f t="shared" si="6"/>
        <v>0</v>
      </c>
      <c r="P23" s="11">
        <f t="shared" si="7"/>
        <v>1.040355</v>
      </c>
      <c r="Q23" s="11">
        <f t="shared" si="8"/>
        <v>41229.26865</v>
      </c>
    </row>
    <row r="24" ht="30" customHeight="1" spans="1:17">
      <c r="A24" s="8">
        <v>19</v>
      </c>
      <c r="B24" s="61" t="s">
        <v>384</v>
      </c>
      <c r="C24" s="11">
        <v>2.93289</v>
      </c>
      <c r="D24" s="11">
        <f t="shared" si="0"/>
        <v>33346.9593</v>
      </c>
      <c r="E24" s="11">
        <f t="shared" si="1"/>
        <v>77809.5717</v>
      </c>
      <c r="F24" s="11">
        <f t="shared" si="2"/>
        <v>5073.8997</v>
      </c>
      <c r="G24" s="11">
        <v>1.42536</v>
      </c>
      <c r="H24" s="11">
        <f t="shared" si="3"/>
        <v>16206.3432</v>
      </c>
      <c r="I24" s="11">
        <f t="shared" si="4"/>
        <v>37814.8008</v>
      </c>
      <c r="J24" s="11"/>
      <c r="K24" s="11"/>
      <c r="L24" s="11"/>
      <c r="M24" s="10">
        <v>0.899235</v>
      </c>
      <c r="N24" s="11">
        <f t="shared" si="5"/>
        <v>5112.150975</v>
      </c>
      <c r="O24" s="11">
        <f t="shared" si="6"/>
        <v>11928.352275</v>
      </c>
      <c r="P24" s="11">
        <f t="shared" si="7"/>
        <v>5.257485</v>
      </c>
      <c r="Q24" s="11">
        <f t="shared" si="8"/>
        <v>187292.07795</v>
      </c>
    </row>
    <row r="25" ht="30" customHeight="1" spans="1:17">
      <c r="A25" s="8">
        <v>20</v>
      </c>
      <c r="B25" s="61" t="s">
        <v>385</v>
      </c>
      <c r="C25" s="11">
        <v>0.406035</v>
      </c>
      <c r="D25" s="11">
        <f t="shared" si="0"/>
        <v>4616.61795</v>
      </c>
      <c r="E25" s="11">
        <f t="shared" si="1"/>
        <v>10772.10855</v>
      </c>
      <c r="F25" s="11">
        <f t="shared" si="2"/>
        <v>702.44055</v>
      </c>
      <c r="G25" s="11">
        <v>0</v>
      </c>
      <c r="H25" s="11">
        <f t="shared" si="3"/>
        <v>0</v>
      </c>
      <c r="I25" s="11">
        <f t="shared" si="4"/>
        <v>0</v>
      </c>
      <c r="J25" s="11">
        <v>0.555944999999998</v>
      </c>
      <c r="K25" s="11">
        <f>J25*37900*0.3</f>
        <v>6321.09464999998</v>
      </c>
      <c r="L25" s="11">
        <f>J25*37900*0.7</f>
        <v>14749.2208499999</v>
      </c>
      <c r="M25" s="10">
        <v>0.693435</v>
      </c>
      <c r="N25" s="11">
        <f t="shared" si="5"/>
        <v>3942.177975</v>
      </c>
      <c r="O25" s="11">
        <f t="shared" si="6"/>
        <v>9198.415275</v>
      </c>
      <c r="P25" s="11">
        <f t="shared" si="7"/>
        <v>1.655415</v>
      </c>
      <c r="Q25" s="11">
        <f t="shared" si="8"/>
        <v>50302.0757999999</v>
      </c>
    </row>
    <row r="26" ht="30" customHeight="1" spans="1:17">
      <c r="A26" s="8">
        <v>21</v>
      </c>
      <c r="B26" s="61" t="s">
        <v>386</v>
      </c>
      <c r="C26" s="11">
        <v>2.496</v>
      </c>
      <c r="D26" s="11">
        <f t="shared" si="0"/>
        <v>28379.52</v>
      </c>
      <c r="E26" s="11">
        <f t="shared" si="1"/>
        <v>66218.88</v>
      </c>
      <c r="F26" s="11">
        <f t="shared" si="2"/>
        <v>4318.08</v>
      </c>
      <c r="G26" s="11">
        <v>1.472235</v>
      </c>
      <c r="H26" s="11">
        <f t="shared" si="3"/>
        <v>16739.31195</v>
      </c>
      <c r="I26" s="11">
        <f t="shared" si="4"/>
        <v>39058.39455</v>
      </c>
      <c r="J26" s="11"/>
      <c r="K26" s="11"/>
      <c r="L26" s="11"/>
      <c r="M26" s="10">
        <v>0.623325</v>
      </c>
      <c r="N26" s="11">
        <f t="shared" si="5"/>
        <v>3543.602625</v>
      </c>
      <c r="O26" s="11">
        <f t="shared" si="6"/>
        <v>8268.406125</v>
      </c>
      <c r="P26" s="11">
        <f t="shared" si="7"/>
        <v>4.59156</v>
      </c>
      <c r="Q26" s="11">
        <f t="shared" si="8"/>
        <v>166526.19525</v>
      </c>
    </row>
    <row r="27" ht="30" customHeight="1" spans="1:17">
      <c r="A27" s="8">
        <v>22</v>
      </c>
      <c r="B27" s="61" t="s">
        <v>387</v>
      </c>
      <c r="C27" s="11">
        <v>0.194565</v>
      </c>
      <c r="D27" s="11">
        <f t="shared" si="0"/>
        <v>2212.20405</v>
      </c>
      <c r="E27" s="11">
        <f t="shared" si="1"/>
        <v>5161.80945</v>
      </c>
      <c r="F27" s="11">
        <f t="shared" si="2"/>
        <v>336.59745</v>
      </c>
      <c r="G27" s="11">
        <v>0</v>
      </c>
      <c r="H27" s="11">
        <f t="shared" si="3"/>
        <v>0</v>
      </c>
      <c r="I27" s="11">
        <f t="shared" si="4"/>
        <v>0</v>
      </c>
      <c r="J27" s="11"/>
      <c r="K27" s="11"/>
      <c r="L27" s="11"/>
      <c r="M27" s="22"/>
      <c r="N27" s="11">
        <f t="shared" si="5"/>
        <v>0</v>
      </c>
      <c r="O27" s="11">
        <f t="shared" si="6"/>
        <v>0</v>
      </c>
      <c r="P27" s="11">
        <f t="shared" si="7"/>
        <v>0.194565</v>
      </c>
      <c r="Q27" s="11">
        <f t="shared" si="8"/>
        <v>7710.61095</v>
      </c>
    </row>
    <row r="28" ht="30" customHeight="1" spans="1:17">
      <c r="A28" s="8">
        <v>23</v>
      </c>
      <c r="B28" s="61" t="s">
        <v>388</v>
      </c>
      <c r="C28" s="11"/>
      <c r="D28" s="11">
        <f t="shared" si="0"/>
        <v>0</v>
      </c>
      <c r="E28" s="11">
        <f t="shared" si="1"/>
        <v>0</v>
      </c>
      <c r="F28" s="11">
        <f t="shared" si="2"/>
        <v>0</v>
      </c>
      <c r="G28" s="11">
        <v>0.208815</v>
      </c>
      <c r="H28" s="11">
        <f t="shared" si="3"/>
        <v>2374.22655</v>
      </c>
      <c r="I28" s="11">
        <f t="shared" si="4"/>
        <v>5539.86195</v>
      </c>
      <c r="J28" s="11"/>
      <c r="K28" s="11"/>
      <c r="L28" s="11"/>
      <c r="M28" s="10">
        <v>1.24176</v>
      </c>
      <c r="N28" s="11">
        <f t="shared" si="5"/>
        <v>7059.4056</v>
      </c>
      <c r="O28" s="11">
        <f t="shared" si="6"/>
        <v>16471.9464</v>
      </c>
      <c r="P28" s="11">
        <f t="shared" si="7"/>
        <v>1.450575</v>
      </c>
      <c r="Q28" s="11">
        <f t="shared" si="8"/>
        <v>31445.4405</v>
      </c>
    </row>
    <row r="29" ht="30" customHeight="1" spans="1:17">
      <c r="A29" s="8">
        <v>24</v>
      </c>
      <c r="B29" s="61" t="s">
        <v>389</v>
      </c>
      <c r="C29" s="11">
        <v>0.40599</v>
      </c>
      <c r="D29" s="11">
        <f t="shared" si="0"/>
        <v>4616.1063</v>
      </c>
      <c r="E29" s="11">
        <f t="shared" si="1"/>
        <v>10770.9147</v>
      </c>
      <c r="F29" s="11">
        <f t="shared" si="2"/>
        <v>702.3627</v>
      </c>
      <c r="G29" s="11">
        <v>0</v>
      </c>
      <c r="H29" s="11">
        <f t="shared" si="3"/>
        <v>0</v>
      </c>
      <c r="I29" s="11">
        <f t="shared" si="4"/>
        <v>0</v>
      </c>
      <c r="J29" s="11"/>
      <c r="K29" s="11"/>
      <c r="L29" s="11"/>
      <c r="M29" s="22"/>
      <c r="N29" s="11">
        <f t="shared" si="5"/>
        <v>0</v>
      </c>
      <c r="O29" s="11">
        <f t="shared" si="6"/>
        <v>0</v>
      </c>
      <c r="P29" s="11">
        <f t="shared" si="7"/>
        <v>0.40599</v>
      </c>
      <c r="Q29" s="11">
        <f t="shared" si="8"/>
        <v>16089.3837</v>
      </c>
    </row>
    <row r="30" ht="30" customHeight="1" spans="1:17">
      <c r="A30" s="8">
        <v>25</v>
      </c>
      <c r="B30" s="61" t="s">
        <v>390</v>
      </c>
      <c r="C30" s="11">
        <v>6.5787</v>
      </c>
      <c r="D30" s="11">
        <f t="shared" si="0"/>
        <v>74799.819</v>
      </c>
      <c r="E30" s="11">
        <f t="shared" si="1"/>
        <v>174532.911</v>
      </c>
      <c r="F30" s="11">
        <f t="shared" si="2"/>
        <v>11381.151</v>
      </c>
      <c r="G30" s="11">
        <v>5.63595</v>
      </c>
      <c r="H30" s="11">
        <f t="shared" si="3"/>
        <v>64080.7515</v>
      </c>
      <c r="I30" s="11">
        <f t="shared" si="4"/>
        <v>149521.7535</v>
      </c>
      <c r="J30" s="11"/>
      <c r="K30" s="11"/>
      <c r="L30" s="11"/>
      <c r="M30" s="22"/>
      <c r="N30" s="11">
        <f t="shared" si="5"/>
        <v>0</v>
      </c>
      <c r="O30" s="11">
        <f t="shared" si="6"/>
        <v>0</v>
      </c>
      <c r="P30" s="11">
        <f t="shared" si="7"/>
        <v>12.21465</v>
      </c>
      <c r="Q30" s="11">
        <f t="shared" si="8"/>
        <v>474316.386</v>
      </c>
    </row>
    <row r="31" ht="30" customHeight="1" spans="1:17">
      <c r="A31" s="8">
        <v>26</v>
      </c>
      <c r="B31" s="61" t="s">
        <v>391</v>
      </c>
      <c r="C31" s="11"/>
      <c r="D31" s="11">
        <f t="shared" si="0"/>
        <v>0</v>
      </c>
      <c r="E31" s="11">
        <f t="shared" si="1"/>
        <v>0</v>
      </c>
      <c r="F31" s="11">
        <f t="shared" si="2"/>
        <v>0</v>
      </c>
      <c r="G31" s="11">
        <v>0</v>
      </c>
      <c r="H31" s="11">
        <f t="shared" si="3"/>
        <v>0</v>
      </c>
      <c r="I31" s="11">
        <f t="shared" si="4"/>
        <v>0</v>
      </c>
      <c r="J31" s="11"/>
      <c r="K31" s="11"/>
      <c r="L31" s="11"/>
      <c r="M31" s="10">
        <v>0.859905</v>
      </c>
      <c r="N31" s="11">
        <f t="shared" si="5"/>
        <v>4888.559925</v>
      </c>
      <c r="O31" s="11">
        <f t="shared" si="6"/>
        <v>11406.639825</v>
      </c>
      <c r="P31" s="11">
        <f t="shared" si="7"/>
        <v>0.859905</v>
      </c>
      <c r="Q31" s="11">
        <f t="shared" si="8"/>
        <v>16295.19975</v>
      </c>
    </row>
    <row r="32" ht="30" customHeight="1" spans="1:17">
      <c r="A32" s="8">
        <v>27</v>
      </c>
      <c r="B32" s="61" t="s">
        <v>392</v>
      </c>
      <c r="C32" s="11">
        <v>0.30579</v>
      </c>
      <c r="D32" s="11">
        <f t="shared" si="0"/>
        <v>3476.8323</v>
      </c>
      <c r="E32" s="11">
        <f t="shared" si="1"/>
        <v>8112.6087</v>
      </c>
      <c r="F32" s="11">
        <f t="shared" si="2"/>
        <v>529.0167</v>
      </c>
      <c r="G32" s="11">
        <v>0</v>
      </c>
      <c r="H32" s="11">
        <f t="shared" si="3"/>
        <v>0</v>
      </c>
      <c r="I32" s="11">
        <f t="shared" si="4"/>
        <v>0</v>
      </c>
      <c r="J32" s="11"/>
      <c r="K32" s="11"/>
      <c r="L32" s="11"/>
      <c r="M32" s="22"/>
      <c r="N32" s="11">
        <f t="shared" si="5"/>
        <v>0</v>
      </c>
      <c r="O32" s="11">
        <f t="shared" si="6"/>
        <v>0</v>
      </c>
      <c r="P32" s="11">
        <f t="shared" si="7"/>
        <v>0.30579</v>
      </c>
      <c r="Q32" s="11">
        <f t="shared" si="8"/>
        <v>12118.4577</v>
      </c>
    </row>
    <row r="33" ht="30" customHeight="1" spans="1:17">
      <c r="A33" s="8">
        <v>28</v>
      </c>
      <c r="B33" s="61" t="s">
        <v>393</v>
      </c>
      <c r="C33" s="11">
        <v>2.70399</v>
      </c>
      <c r="D33" s="11">
        <f t="shared" si="0"/>
        <v>30744.3663</v>
      </c>
      <c r="E33" s="11">
        <f t="shared" si="1"/>
        <v>71736.8547</v>
      </c>
      <c r="F33" s="11">
        <f t="shared" si="2"/>
        <v>4677.9027</v>
      </c>
      <c r="G33" s="11">
        <v>1.94574</v>
      </c>
      <c r="H33" s="11">
        <f t="shared" si="3"/>
        <v>22123.0638</v>
      </c>
      <c r="I33" s="11">
        <f t="shared" si="4"/>
        <v>51620.4822</v>
      </c>
      <c r="J33" s="11"/>
      <c r="K33" s="11"/>
      <c r="L33" s="11"/>
      <c r="M33" s="10">
        <v>0.401175</v>
      </c>
      <c r="N33" s="11">
        <f t="shared" si="5"/>
        <v>2280.679875</v>
      </c>
      <c r="O33" s="11">
        <f t="shared" si="6"/>
        <v>5321.586375</v>
      </c>
      <c r="P33" s="11">
        <f t="shared" si="7"/>
        <v>5.050905</v>
      </c>
      <c r="Q33" s="11">
        <f t="shared" si="8"/>
        <v>188504.93595</v>
      </c>
    </row>
    <row r="34" ht="30" customHeight="1" spans="1:17">
      <c r="A34" s="8">
        <v>29</v>
      </c>
      <c r="B34" s="61" t="s">
        <v>394</v>
      </c>
      <c r="C34" s="11">
        <v>6.799785</v>
      </c>
      <c r="D34" s="11">
        <f t="shared" si="0"/>
        <v>77313.55545</v>
      </c>
      <c r="E34" s="11">
        <f t="shared" si="1"/>
        <v>180398.29605</v>
      </c>
      <c r="F34" s="11">
        <f t="shared" si="2"/>
        <v>11763.62805</v>
      </c>
      <c r="G34" s="11">
        <v>0.577649999999999</v>
      </c>
      <c r="H34" s="11">
        <f t="shared" si="3"/>
        <v>6567.88049999999</v>
      </c>
      <c r="I34" s="11">
        <f t="shared" si="4"/>
        <v>15325.0545</v>
      </c>
      <c r="J34" s="11"/>
      <c r="K34" s="11"/>
      <c r="L34" s="11"/>
      <c r="M34" s="10">
        <v>0.589845</v>
      </c>
      <c r="N34" s="11">
        <f t="shared" si="5"/>
        <v>3353.268825</v>
      </c>
      <c r="O34" s="11">
        <f t="shared" si="6"/>
        <v>7824.293925</v>
      </c>
      <c r="P34" s="11">
        <f t="shared" si="7"/>
        <v>7.96728</v>
      </c>
      <c r="Q34" s="11">
        <f t="shared" si="8"/>
        <v>302545.9773</v>
      </c>
    </row>
    <row r="35" ht="30" customHeight="1" spans="1:17">
      <c r="A35" s="8">
        <v>30</v>
      </c>
      <c r="B35" s="61" t="s">
        <v>395</v>
      </c>
      <c r="C35" s="11">
        <v>0.00792</v>
      </c>
      <c r="D35" s="11">
        <f t="shared" si="0"/>
        <v>90.0504</v>
      </c>
      <c r="E35" s="11">
        <f t="shared" si="1"/>
        <v>210.1176</v>
      </c>
      <c r="F35" s="11">
        <f t="shared" si="2"/>
        <v>13.7016</v>
      </c>
      <c r="G35" s="11">
        <v>0</v>
      </c>
      <c r="H35" s="11">
        <f t="shared" si="3"/>
        <v>0</v>
      </c>
      <c r="I35" s="11">
        <f t="shared" si="4"/>
        <v>0</v>
      </c>
      <c r="J35" s="11"/>
      <c r="K35" s="11"/>
      <c r="L35" s="11"/>
      <c r="M35" s="22"/>
      <c r="N35" s="11">
        <f t="shared" si="5"/>
        <v>0</v>
      </c>
      <c r="O35" s="11">
        <f t="shared" si="6"/>
        <v>0</v>
      </c>
      <c r="P35" s="11">
        <f t="shared" si="7"/>
        <v>0.00792</v>
      </c>
      <c r="Q35" s="11">
        <f t="shared" si="8"/>
        <v>313.8696</v>
      </c>
    </row>
    <row r="36" ht="30" customHeight="1" spans="1:17">
      <c r="A36" s="8">
        <v>31</v>
      </c>
      <c r="B36" s="61" t="s">
        <v>396</v>
      </c>
      <c r="C36" s="11">
        <v>0.562515</v>
      </c>
      <c r="D36" s="11">
        <f t="shared" si="0"/>
        <v>6395.79555</v>
      </c>
      <c r="E36" s="11">
        <f t="shared" si="1"/>
        <v>14923.52295</v>
      </c>
      <c r="F36" s="11">
        <f t="shared" si="2"/>
        <v>973.15095</v>
      </c>
      <c r="G36" s="11">
        <v>0.536654999999999</v>
      </c>
      <c r="H36" s="11">
        <f t="shared" si="3"/>
        <v>6101.76734999999</v>
      </c>
      <c r="I36" s="11">
        <f t="shared" si="4"/>
        <v>14237.45715</v>
      </c>
      <c r="J36" s="11"/>
      <c r="K36" s="11"/>
      <c r="L36" s="11"/>
      <c r="M36" s="22"/>
      <c r="N36" s="11">
        <f t="shared" si="5"/>
        <v>0</v>
      </c>
      <c r="O36" s="11">
        <f t="shared" si="6"/>
        <v>0</v>
      </c>
      <c r="P36" s="11">
        <f t="shared" si="7"/>
        <v>1.09917</v>
      </c>
      <c r="Q36" s="11">
        <f t="shared" si="8"/>
        <v>42631.69395</v>
      </c>
    </row>
    <row r="37" ht="30" customHeight="1" spans="1:17">
      <c r="A37" s="8">
        <v>32</v>
      </c>
      <c r="B37" s="61" t="s">
        <v>397</v>
      </c>
      <c r="C37" s="11"/>
      <c r="D37" s="11">
        <f t="shared" si="0"/>
        <v>0</v>
      </c>
      <c r="E37" s="11">
        <f t="shared" si="1"/>
        <v>0</v>
      </c>
      <c r="F37" s="11">
        <f t="shared" si="2"/>
        <v>0</v>
      </c>
      <c r="G37" s="11">
        <v>0.566985</v>
      </c>
      <c r="H37" s="11">
        <f t="shared" si="3"/>
        <v>6446.61945</v>
      </c>
      <c r="I37" s="11">
        <f t="shared" si="4"/>
        <v>15042.11205</v>
      </c>
      <c r="J37" s="11"/>
      <c r="K37" s="11"/>
      <c r="L37" s="11"/>
      <c r="M37" s="22"/>
      <c r="N37" s="11">
        <f t="shared" si="5"/>
        <v>0</v>
      </c>
      <c r="O37" s="11">
        <f t="shared" si="6"/>
        <v>0</v>
      </c>
      <c r="P37" s="11">
        <f t="shared" si="7"/>
        <v>0.566985</v>
      </c>
      <c r="Q37" s="11">
        <f t="shared" si="8"/>
        <v>21488.7315</v>
      </c>
    </row>
    <row r="38" ht="30" customHeight="1" spans="1:17">
      <c r="A38" s="8">
        <v>33</v>
      </c>
      <c r="B38" s="61" t="s">
        <v>398</v>
      </c>
      <c r="C38" s="11">
        <v>1.08435</v>
      </c>
      <c r="D38" s="11">
        <f t="shared" si="0"/>
        <v>12329.0595</v>
      </c>
      <c r="E38" s="11">
        <f t="shared" si="1"/>
        <v>28767.8055</v>
      </c>
      <c r="F38" s="11">
        <f t="shared" si="2"/>
        <v>1875.9255</v>
      </c>
      <c r="G38" s="11">
        <v>2.532525</v>
      </c>
      <c r="H38" s="11">
        <f t="shared" si="3"/>
        <v>28794.80925</v>
      </c>
      <c r="I38" s="11">
        <f t="shared" si="4"/>
        <v>67187.88825</v>
      </c>
      <c r="J38" s="11"/>
      <c r="K38" s="11"/>
      <c r="L38" s="11"/>
      <c r="M38" s="10">
        <v>0.565725</v>
      </c>
      <c r="N38" s="11">
        <f t="shared" si="5"/>
        <v>3216.146625</v>
      </c>
      <c r="O38" s="11">
        <f t="shared" si="6"/>
        <v>7504.342125</v>
      </c>
      <c r="P38" s="11">
        <f t="shared" si="7"/>
        <v>4.1826</v>
      </c>
      <c r="Q38" s="11">
        <f t="shared" si="8"/>
        <v>149675.97675</v>
      </c>
    </row>
    <row r="39" ht="30" customHeight="1" spans="1:17">
      <c r="A39" s="8">
        <v>34</v>
      </c>
      <c r="B39" s="61" t="s">
        <v>399</v>
      </c>
      <c r="C39" s="11">
        <v>1.20519</v>
      </c>
      <c r="D39" s="11">
        <f t="shared" si="0"/>
        <v>13703.0103</v>
      </c>
      <c r="E39" s="11">
        <f t="shared" si="1"/>
        <v>31973.6907</v>
      </c>
      <c r="F39" s="11">
        <f t="shared" si="2"/>
        <v>2084.9787</v>
      </c>
      <c r="G39" s="11">
        <v>3.094995</v>
      </c>
      <c r="H39" s="11">
        <f t="shared" si="3"/>
        <v>35190.09315</v>
      </c>
      <c r="I39" s="11">
        <f t="shared" si="4"/>
        <v>82110.21735</v>
      </c>
      <c r="J39" s="11"/>
      <c r="K39" s="11"/>
      <c r="L39" s="11"/>
      <c r="M39" s="22"/>
      <c r="N39" s="11">
        <f t="shared" si="5"/>
        <v>0</v>
      </c>
      <c r="O39" s="11">
        <f t="shared" si="6"/>
        <v>0</v>
      </c>
      <c r="P39" s="11">
        <f t="shared" si="7"/>
        <v>4.300185</v>
      </c>
      <c r="Q39" s="11">
        <f t="shared" si="8"/>
        <v>165061.9902</v>
      </c>
    </row>
    <row r="40" ht="30" customHeight="1" spans="1:17">
      <c r="A40" s="8">
        <v>35</v>
      </c>
      <c r="B40" s="61" t="s">
        <v>400</v>
      </c>
      <c r="C40" s="11">
        <v>1.059</v>
      </c>
      <c r="D40" s="11">
        <f t="shared" si="0"/>
        <v>12040.83</v>
      </c>
      <c r="E40" s="11">
        <f t="shared" si="1"/>
        <v>28095.27</v>
      </c>
      <c r="F40" s="11">
        <f t="shared" si="2"/>
        <v>1832.07</v>
      </c>
      <c r="G40" s="11">
        <v>0</v>
      </c>
      <c r="H40" s="11">
        <f t="shared" si="3"/>
        <v>0</v>
      </c>
      <c r="I40" s="11">
        <f t="shared" si="4"/>
        <v>0</v>
      </c>
      <c r="J40" s="11"/>
      <c r="K40" s="11"/>
      <c r="L40" s="11"/>
      <c r="M40" s="22"/>
      <c r="N40" s="11">
        <f t="shared" si="5"/>
        <v>0</v>
      </c>
      <c r="O40" s="11">
        <f t="shared" si="6"/>
        <v>0</v>
      </c>
      <c r="P40" s="11">
        <f t="shared" si="7"/>
        <v>1.059</v>
      </c>
      <c r="Q40" s="11">
        <f t="shared" si="8"/>
        <v>41968.17</v>
      </c>
    </row>
    <row r="41" ht="30" customHeight="1" spans="1:17">
      <c r="A41" s="8">
        <v>36</v>
      </c>
      <c r="B41" s="61" t="s">
        <v>401</v>
      </c>
      <c r="C41" s="11">
        <v>0.24792</v>
      </c>
      <c r="D41" s="11">
        <f t="shared" si="0"/>
        <v>2818.8504</v>
      </c>
      <c r="E41" s="11">
        <f t="shared" si="1"/>
        <v>6577.3176</v>
      </c>
      <c r="F41" s="11">
        <f t="shared" si="2"/>
        <v>428.9016</v>
      </c>
      <c r="G41" s="11">
        <v>0.229545</v>
      </c>
      <c r="H41" s="11">
        <f t="shared" si="3"/>
        <v>2609.92665</v>
      </c>
      <c r="I41" s="11">
        <f t="shared" si="4"/>
        <v>6089.82885</v>
      </c>
      <c r="J41" s="11">
        <v>0.08892</v>
      </c>
      <c r="K41" s="11">
        <f>J41*37900*0.3</f>
        <v>1011.0204</v>
      </c>
      <c r="L41" s="11">
        <f>J41*37900*0.7</f>
        <v>2359.0476</v>
      </c>
      <c r="M41" s="10">
        <v>1.830915</v>
      </c>
      <c r="N41" s="11">
        <f t="shared" si="5"/>
        <v>10408.751775</v>
      </c>
      <c r="O41" s="11">
        <f t="shared" si="6"/>
        <v>24287.087475</v>
      </c>
      <c r="P41" s="11">
        <f t="shared" si="7"/>
        <v>2.3973</v>
      </c>
      <c r="Q41" s="11">
        <f t="shared" si="8"/>
        <v>56590.73235</v>
      </c>
    </row>
    <row r="42" ht="30" customHeight="1" spans="1:17">
      <c r="A42" s="8">
        <v>37</v>
      </c>
      <c r="B42" s="61" t="s">
        <v>402</v>
      </c>
      <c r="C42" s="11">
        <v>1.54821</v>
      </c>
      <c r="D42" s="11">
        <f t="shared" si="0"/>
        <v>17603.1477</v>
      </c>
      <c r="E42" s="11">
        <f t="shared" si="1"/>
        <v>41074.0113</v>
      </c>
      <c r="F42" s="11">
        <f t="shared" si="2"/>
        <v>2678.4033</v>
      </c>
      <c r="G42" s="11">
        <v>1.84797</v>
      </c>
      <c r="H42" s="11">
        <f t="shared" si="3"/>
        <v>21011.4189</v>
      </c>
      <c r="I42" s="11">
        <f t="shared" si="4"/>
        <v>49026.6441</v>
      </c>
      <c r="J42" s="11"/>
      <c r="K42" s="11"/>
      <c r="L42" s="11"/>
      <c r="M42" s="22"/>
      <c r="N42" s="11">
        <f t="shared" si="5"/>
        <v>0</v>
      </c>
      <c r="O42" s="11">
        <f t="shared" si="6"/>
        <v>0</v>
      </c>
      <c r="P42" s="11">
        <f t="shared" si="7"/>
        <v>3.39618</v>
      </c>
      <c r="Q42" s="11">
        <f t="shared" si="8"/>
        <v>131393.6253</v>
      </c>
    </row>
    <row r="43" ht="30" customHeight="1" spans="1:17">
      <c r="A43" s="8">
        <v>38</v>
      </c>
      <c r="B43" s="61" t="s">
        <v>403</v>
      </c>
      <c r="C43" s="11">
        <v>0.835365</v>
      </c>
      <c r="D43" s="11">
        <f t="shared" si="0"/>
        <v>9498.10005</v>
      </c>
      <c r="E43" s="11">
        <f t="shared" si="1"/>
        <v>22162.23345</v>
      </c>
      <c r="F43" s="11">
        <f t="shared" si="2"/>
        <v>1445.18145</v>
      </c>
      <c r="G43" s="11">
        <v>0</v>
      </c>
      <c r="H43" s="11">
        <f t="shared" si="3"/>
        <v>0</v>
      </c>
      <c r="I43" s="11">
        <f t="shared" si="4"/>
        <v>0</v>
      </c>
      <c r="J43" s="11"/>
      <c r="K43" s="11"/>
      <c r="L43" s="11"/>
      <c r="M43" s="22"/>
      <c r="N43" s="11">
        <f t="shared" si="5"/>
        <v>0</v>
      </c>
      <c r="O43" s="11">
        <f t="shared" si="6"/>
        <v>0</v>
      </c>
      <c r="P43" s="11">
        <f t="shared" si="7"/>
        <v>0.835365</v>
      </c>
      <c r="Q43" s="11">
        <f t="shared" si="8"/>
        <v>33105.51495</v>
      </c>
    </row>
    <row r="44" ht="30" customHeight="1" spans="1:17">
      <c r="A44" s="8">
        <v>39</v>
      </c>
      <c r="B44" s="61" t="s">
        <v>255</v>
      </c>
      <c r="C44" s="11"/>
      <c r="D44" s="11">
        <f t="shared" si="0"/>
        <v>0</v>
      </c>
      <c r="E44" s="11">
        <f t="shared" si="1"/>
        <v>0</v>
      </c>
      <c r="F44" s="11">
        <f t="shared" si="2"/>
        <v>0</v>
      </c>
      <c r="G44" s="11">
        <v>0</v>
      </c>
      <c r="H44" s="11">
        <f t="shared" si="3"/>
        <v>0</v>
      </c>
      <c r="I44" s="11">
        <f t="shared" si="4"/>
        <v>0</v>
      </c>
      <c r="J44" s="11">
        <v>5.34834</v>
      </c>
      <c r="K44" s="11">
        <f>J44*37900*0.3</f>
        <v>60810.6258</v>
      </c>
      <c r="L44" s="11">
        <f>J44*37900*0.7</f>
        <v>141891.4602</v>
      </c>
      <c r="M44" s="10">
        <v>0.691365</v>
      </c>
      <c r="N44" s="11">
        <f t="shared" si="5"/>
        <v>3930.410025</v>
      </c>
      <c r="O44" s="11">
        <f t="shared" si="6"/>
        <v>9170.956725</v>
      </c>
      <c r="P44" s="11">
        <f t="shared" si="7"/>
        <v>6.039705</v>
      </c>
      <c r="Q44" s="11">
        <f t="shared" si="8"/>
        <v>215803.45275</v>
      </c>
    </row>
    <row r="45" s="60" customFormat="1" ht="30" customHeight="1" spans="1:17">
      <c r="A45" s="62" t="s">
        <v>19</v>
      </c>
      <c r="B45" s="63"/>
      <c r="C45" s="18">
        <f t="shared" ref="C45:O45" si="11">SUM(C6:C44)</f>
        <v>62.91684</v>
      </c>
      <c r="D45" s="18">
        <f t="shared" si="11"/>
        <v>715364.4708</v>
      </c>
      <c r="E45" s="18">
        <f t="shared" si="11"/>
        <v>1669183.7652</v>
      </c>
      <c r="F45" s="18">
        <f t="shared" si="11"/>
        <v>108846.1332</v>
      </c>
      <c r="G45" s="18">
        <f t="shared" si="11"/>
        <v>33.42951</v>
      </c>
      <c r="H45" s="18">
        <f t="shared" si="11"/>
        <v>380093.5287</v>
      </c>
      <c r="I45" s="18">
        <f t="shared" si="11"/>
        <v>886884.9003</v>
      </c>
      <c r="J45" s="18">
        <f t="shared" si="11"/>
        <v>6.48021</v>
      </c>
      <c r="K45" s="18">
        <f t="shared" si="11"/>
        <v>73679.9877</v>
      </c>
      <c r="L45" s="18">
        <f t="shared" si="11"/>
        <v>171919.9713</v>
      </c>
      <c r="M45" s="18">
        <f t="shared" si="11"/>
        <v>10.96926</v>
      </c>
      <c r="N45" s="18">
        <f t="shared" si="11"/>
        <v>62360.2431</v>
      </c>
      <c r="O45" s="18">
        <f t="shared" si="11"/>
        <v>145507.2339</v>
      </c>
      <c r="P45" s="18">
        <f t="shared" si="7"/>
        <v>113.79582</v>
      </c>
      <c r="Q45" s="18">
        <f>SUM(Q6:Q44)</f>
        <v>4213840.2342</v>
      </c>
    </row>
  </sheetData>
  <mergeCells count="12">
    <mergeCell ref="A1:Q1"/>
    <mergeCell ref="L2:Q2"/>
    <mergeCell ref="C3:L3"/>
    <mergeCell ref="C4:F4"/>
    <mergeCell ref="G4:I4"/>
    <mergeCell ref="J4:L4"/>
    <mergeCell ref="A45:B45"/>
    <mergeCell ref="A3:A5"/>
    <mergeCell ref="B3:B5"/>
    <mergeCell ref="P3:P5"/>
    <mergeCell ref="Q3:Q5"/>
    <mergeCell ref="M3:O4"/>
  </mergeCells>
  <pageMargins left="0.75" right="0.75" top="1" bottom="1" header="0.5" footer="0.5"/>
  <pageSetup paperSize="9" scale="63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8"/>
  <sheetViews>
    <sheetView workbookViewId="0">
      <selection activeCell="A1" sqref="A1:Q1"/>
    </sheetView>
  </sheetViews>
  <sheetFormatPr defaultColWidth="9" defaultRowHeight="13.5"/>
  <cols>
    <col min="1" max="1" width="6.25" style="3" customWidth="1"/>
    <col min="2" max="2" width="9" style="3"/>
    <col min="3" max="3" width="9.25" style="3"/>
    <col min="4" max="5" width="14.125" style="3"/>
    <col min="6" max="6" width="12.875" style="3"/>
    <col min="7" max="7" width="9.25" style="3"/>
    <col min="8" max="9" width="14.125" style="3"/>
    <col min="10" max="10" width="9" style="3"/>
    <col min="11" max="11" width="12.875" style="3"/>
    <col min="12" max="12" width="14.125" style="3"/>
    <col min="13" max="13" width="9" style="3"/>
    <col min="14" max="14" width="11.625" style="3"/>
    <col min="15" max="15" width="12.875" style="3"/>
    <col min="16" max="16" width="9.25" style="3"/>
    <col min="17" max="17" width="15.375" style="3"/>
    <col min="18" max="16384" width="9" style="3"/>
  </cols>
  <sheetData>
    <row r="1" ht="25.5" spans="1:17">
      <c r="A1" s="75" t="s">
        <v>20</v>
      </c>
      <c r="B1" s="75"/>
      <c r="C1" s="76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</row>
    <row r="2" ht="18.75" spans="1:17">
      <c r="A2" s="103"/>
      <c r="B2" s="103"/>
      <c r="C2" s="104"/>
      <c r="D2" s="105"/>
      <c r="E2" s="105"/>
      <c r="F2" s="105"/>
      <c r="G2" s="105"/>
      <c r="H2" s="105"/>
      <c r="I2" s="105"/>
      <c r="J2" s="105"/>
      <c r="K2" s="105"/>
      <c r="L2" s="105" t="s">
        <v>1</v>
      </c>
      <c r="M2" s="105"/>
      <c r="N2" s="105"/>
      <c r="O2" s="105"/>
      <c r="P2" s="105"/>
      <c r="Q2" s="105"/>
    </row>
    <row r="3" ht="18.75" spans="1:17">
      <c r="A3" s="77" t="s">
        <v>2</v>
      </c>
      <c r="B3" s="77" t="s">
        <v>3</v>
      </c>
      <c r="C3" s="78" t="s">
        <v>4</v>
      </c>
      <c r="D3" s="106"/>
      <c r="E3" s="106"/>
      <c r="F3" s="106"/>
      <c r="G3" s="106"/>
      <c r="H3" s="106"/>
      <c r="I3" s="106"/>
      <c r="J3" s="106"/>
      <c r="K3" s="106"/>
      <c r="L3" s="58"/>
      <c r="M3" s="91" t="s">
        <v>5</v>
      </c>
      <c r="N3" s="95"/>
      <c r="O3" s="96"/>
      <c r="P3" s="97" t="s">
        <v>6</v>
      </c>
      <c r="Q3" s="97" t="s">
        <v>7</v>
      </c>
    </row>
    <row r="4" ht="18.75" spans="1:17">
      <c r="A4" s="80"/>
      <c r="B4" s="81"/>
      <c r="C4" s="82" t="s">
        <v>8</v>
      </c>
      <c r="D4" s="77"/>
      <c r="E4" s="77"/>
      <c r="F4" s="77"/>
      <c r="G4" s="77" t="s">
        <v>9</v>
      </c>
      <c r="H4" s="77"/>
      <c r="I4" s="77"/>
      <c r="J4" s="77" t="s">
        <v>10</v>
      </c>
      <c r="K4" s="77"/>
      <c r="L4" s="77"/>
      <c r="M4" s="92"/>
      <c r="N4" s="98"/>
      <c r="O4" s="99"/>
      <c r="P4" s="100"/>
      <c r="Q4" s="100"/>
    </row>
    <row r="5" ht="18.75" spans="1:17">
      <c r="A5" s="80"/>
      <c r="B5" s="81"/>
      <c r="C5" s="82" t="s">
        <v>11</v>
      </c>
      <c r="D5" s="77" t="s">
        <v>12</v>
      </c>
      <c r="E5" s="77" t="s">
        <v>13</v>
      </c>
      <c r="F5" s="77" t="s">
        <v>14</v>
      </c>
      <c r="G5" s="77" t="s">
        <v>11</v>
      </c>
      <c r="H5" s="77" t="s">
        <v>12</v>
      </c>
      <c r="I5" s="77" t="s">
        <v>13</v>
      </c>
      <c r="J5" s="77" t="s">
        <v>11</v>
      </c>
      <c r="K5" s="77" t="s">
        <v>12</v>
      </c>
      <c r="L5" s="77" t="s">
        <v>13</v>
      </c>
      <c r="M5" s="77" t="s">
        <v>11</v>
      </c>
      <c r="N5" s="77" t="s">
        <v>12</v>
      </c>
      <c r="O5" s="77" t="s">
        <v>13</v>
      </c>
      <c r="P5" s="101"/>
      <c r="Q5" s="101"/>
    </row>
    <row r="6" ht="30" customHeight="1" spans="1:17">
      <c r="A6" s="8">
        <v>1</v>
      </c>
      <c r="B6" s="84" t="s">
        <v>21</v>
      </c>
      <c r="C6" s="11">
        <v>0</v>
      </c>
      <c r="D6" s="11">
        <f t="shared" ref="D6:D17" si="0">C6*37900*0.3</f>
        <v>0</v>
      </c>
      <c r="E6" s="11">
        <f t="shared" ref="E6:E17" si="1">C6*37900*0.7</f>
        <v>0</v>
      </c>
      <c r="F6" s="11">
        <f t="shared" ref="F6:F17" si="2">C6*1730*0.6</f>
        <v>0</v>
      </c>
      <c r="G6" s="11">
        <v>0.02257</v>
      </c>
      <c r="H6" s="11">
        <f t="shared" ref="H6:H17" si="3">G6*37900*0.3</f>
        <v>256.6209</v>
      </c>
      <c r="I6" s="11">
        <f t="shared" ref="I6:I17" si="4">G6*37900*0.7</f>
        <v>598.7821</v>
      </c>
      <c r="J6" s="11">
        <v>0.03237349717965</v>
      </c>
      <c r="K6" s="11">
        <f t="shared" ref="K6:K17" si="5">J6*37900*0.3</f>
        <v>368.08666293262</v>
      </c>
      <c r="L6" s="11">
        <f t="shared" ref="L6:L17" si="6">J6*37900*0.7</f>
        <v>858.868880176114</v>
      </c>
      <c r="M6" s="11">
        <v>0</v>
      </c>
      <c r="N6" s="11">
        <f t="shared" ref="N6:N17" si="7">M6*18950*0.3</f>
        <v>0</v>
      </c>
      <c r="O6" s="11">
        <f t="shared" ref="O6:O17" si="8">M6*18950*0.7</f>
        <v>0</v>
      </c>
      <c r="P6" s="11">
        <f t="shared" ref="P6:P17" si="9">M6+J6+G6+C6</f>
        <v>0.05494349717965</v>
      </c>
      <c r="Q6" s="11">
        <f t="shared" ref="Q6:Q17" si="10">O6+N6+L6+K6+I6+H6+F6+E6+D6</f>
        <v>2082.35854310873</v>
      </c>
    </row>
    <row r="7" ht="30" customHeight="1" spans="1:17">
      <c r="A7" s="8">
        <v>2</v>
      </c>
      <c r="B7" s="84" t="s">
        <v>22</v>
      </c>
      <c r="C7" s="11">
        <v>3.544320002955</v>
      </c>
      <c r="D7" s="11">
        <f t="shared" si="0"/>
        <v>40298.9184335984</v>
      </c>
      <c r="E7" s="11">
        <f t="shared" si="1"/>
        <v>94030.8096783962</v>
      </c>
      <c r="F7" s="11">
        <f t="shared" si="2"/>
        <v>3679.00416306729</v>
      </c>
      <c r="G7" s="11">
        <v>0.958</v>
      </c>
      <c r="H7" s="11">
        <f t="shared" si="3"/>
        <v>10892.46</v>
      </c>
      <c r="I7" s="11">
        <f t="shared" si="4"/>
        <v>25415.74</v>
      </c>
      <c r="J7" s="11">
        <v>0.298466420004</v>
      </c>
      <c r="K7" s="11">
        <f t="shared" si="5"/>
        <v>3393.56319544548</v>
      </c>
      <c r="L7" s="11">
        <f t="shared" si="6"/>
        <v>7918.31412270612</v>
      </c>
      <c r="M7" s="11">
        <v>0</v>
      </c>
      <c r="N7" s="11">
        <f t="shared" si="7"/>
        <v>0</v>
      </c>
      <c r="O7" s="11">
        <f t="shared" si="8"/>
        <v>0</v>
      </c>
      <c r="P7" s="11">
        <f t="shared" si="9"/>
        <v>4.800786422959</v>
      </c>
      <c r="Q7" s="11">
        <f t="shared" si="10"/>
        <v>185628.809593213</v>
      </c>
    </row>
    <row r="8" ht="30" customHeight="1" spans="1:17">
      <c r="A8" s="8">
        <v>3</v>
      </c>
      <c r="B8" s="83" t="s">
        <v>23</v>
      </c>
      <c r="C8" s="11">
        <v>4.148316442659</v>
      </c>
      <c r="D8" s="11">
        <f t="shared" si="0"/>
        <v>47166.3579530328</v>
      </c>
      <c r="E8" s="11">
        <f t="shared" si="1"/>
        <v>110054.835223743</v>
      </c>
      <c r="F8" s="11">
        <f t="shared" si="2"/>
        <v>4305.95246748004</v>
      </c>
      <c r="G8" s="11">
        <v>6.081323</v>
      </c>
      <c r="H8" s="11">
        <f t="shared" si="3"/>
        <v>69144.64251</v>
      </c>
      <c r="I8" s="11">
        <f t="shared" si="4"/>
        <v>161337.49919</v>
      </c>
      <c r="J8" s="11">
        <v>0.636826143</v>
      </c>
      <c r="K8" s="11">
        <f t="shared" si="5"/>
        <v>7240.71324591</v>
      </c>
      <c r="L8" s="11">
        <f t="shared" si="6"/>
        <v>16894.99757379</v>
      </c>
      <c r="M8" s="11">
        <v>0</v>
      </c>
      <c r="N8" s="11">
        <f t="shared" si="7"/>
        <v>0</v>
      </c>
      <c r="O8" s="11">
        <f t="shared" si="8"/>
        <v>0</v>
      </c>
      <c r="P8" s="11">
        <f t="shared" si="9"/>
        <v>10.866465585659</v>
      </c>
      <c r="Q8" s="11">
        <f t="shared" si="10"/>
        <v>416144.998163956</v>
      </c>
    </row>
    <row r="9" ht="30" customHeight="1" spans="1:17">
      <c r="A9" s="8">
        <v>4</v>
      </c>
      <c r="B9" s="84" t="s">
        <v>24</v>
      </c>
      <c r="C9" s="11">
        <v>0</v>
      </c>
      <c r="D9" s="11">
        <f t="shared" si="0"/>
        <v>0</v>
      </c>
      <c r="E9" s="11">
        <f t="shared" si="1"/>
        <v>0</v>
      </c>
      <c r="F9" s="11">
        <f t="shared" si="2"/>
        <v>0</v>
      </c>
      <c r="G9" s="11">
        <v>0.324429821331</v>
      </c>
      <c r="H9" s="11">
        <f t="shared" si="3"/>
        <v>3688.76706853347</v>
      </c>
      <c r="I9" s="11">
        <f t="shared" si="4"/>
        <v>8607.12315991143</v>
      </c>
      <c r="J9" s="11">
        <v>0</v>
      </c>
      <c r="K9" s="11">
        <f t="shared" si="5"/>
        <v>0</v>
      </c>
      <c r="L9" s="11">
        <f t="shared" si="6"/>
        <v>0</v>
      </c>
      <c r="M9" s="11">
        <v>0</v>
      </c>
      <c r="N9" s="11">
        <f t="shared" si="7"/>
        <v>0</v>
      </c>
      <c r="O9" s="11">
        <f t="shared" si="8"/>
        <v>0</v>
      </c>
      <c r="P9" s="11">
        <f t="shared" si="9"/>
        <v>0.324429821331</v>
      </c>
      <c r="Q9" s="11">
        <f t="shared" si="10"/>
        <v>12295.8902284449</v>
      </c>
    </row>
    <row r="10" ht="30" customHeight="1" spans="1:17">
      <c r="A10" s="8">
        <v>5</v>
      </c>
      <c r="B10" s="84" t="s">
        <v>25</v>
      </c>
      <c r="C10" s="11">
        <v>0</v>
      </c>
      <c r="D10" s="11">
        <f t="shared" si="0"/>
        <v>0</v>
      </c>
      <c r="E10" s="11">
        <f t="shared" si="1"/>
        <v>0</v>
      </c>
      <c r="F10" s="11">
        <f t="shared" si="2"/>
        <v>0</v>
      </c>
      <c r="G10" s="11">
        <v>0</v>
      </c>
      <c r="H10" s="11">
        <f t="shared" si="3"/>
        <v>0</v>
      </c>
      <c r="I10" s="11">
        <f t="shared" si="4"/>
        <v>0</v>
      </c>
      <c r="J10" s="11">
        <v>2.738251153155</v>
      </c>
      <c r="K10" s="11">
        <f t="shared" si="5"/>
        <v>31133.9156113723</v>
      </c>
      <c r="L10" s="11">
        <f t="shared" si="6"/>
        <v>72645.8030932021</v>
      </c>
      <c r="M10" s="11">
        <v>0</v>
      </c>
      <c r="N10" s="11">
        <f t="shared" si="7"/>
        <v>0</v>
      </c>
      <c r="O10" s="11">
        <f t="shared" si="8"/>
        <v>0</v>
      </c>
      <c r="P10" s="11">
        <f t="shared" si="9"/>
        <v>2.738251153155</v>
      </c>
      <c r="Q10" s="11">
        <f t="shared" si="10"/>
        <v>103779.718704574</v>
      </c>
    </row>
    <row r="11" ht="30" customHeight="1" spans="1:17">
      <c r="A11" s="8">
        <v>6</v>
      </c>
      <c r="B11" s="84" t="s">
        <v>26</v>
      </c>
      <c r="C11" s="11">
        <v>9.124082976066</v>
      </c>
      <c r="D11" s="11">
        <f t="shared" si="0"/>
        <v>103740.82343787</v>
      </c>
      <c r="E11" s="11">
        <f t="shared" si="1"/>
        <v>242061.921355031</v>
      </c>
      <c r="F11" s="11">
        <f t="shared" si="2"/>
        <v>9470.79812915651</v>
      </c>
      <c r="G11" s="11">
        <v>0.4446410904075</v>
      </c>
      <c r="H11" s="11">
        <f t="shared" si="3"/>
        <v>5055.56919793328</v>
      </c>
      <c r="I11" s="11">
        <f t="shared" si="4"/>
        <v>11796.328128511</v>
      </c>
      <c r="J11" s="11">
        <v>0.07951839313935</v>
      </c>
      <c r="K11" s="11">
        <f t="shared" si="5"/>
        <v>904.124129994409</v>
      </c>
      <c r="L11" s="11">
        <f t="shared" si="6"/>
        <v>2109.62296998696</v>
      </c>
      <c r="M11" s="11">
        <v>0.581648710152</v>
      </c>
      <c r="N11" s="11">
        <f t="shared" si="7"/>
        <v>3306.67291721412</v>
      </c>
      <c r="O11" s="11">
        <f t="shared" si="8"/>
        <v>7715.57014016628</v>
      </c>
      <c r="P11" s="11">
        <f t="shared" si="9"/>
        <v>10.2298911697648</v>
      </c>
      <c r="Q11" s="11">
        <f t="shared" si="10"/>
        <v>386161.430405864</v>
      </c>
    </row>
    <row r="12" ht="30" customHeight="1" spans="1:17">
      <c r="A12" s="8">
        <v>7</v>
      </c>
      <c r="B12" s="84" t="s">
        <v>27</v>
      </c>
      <c r="C12" s="11">
        <v>0.655680785619</v>
      </c>
      <c r="D12" s="11">
        <f t="shared" si="0"/>
        <v>7455.09053248803</v>
      </c>
      <c r="E12" s="11">
        <f t="shared" si="1"/>
        <v>17395.2112424721</v>
      </c>
      <c r="F12" s="11">
        <f t="shared" si="2"/>
        <v>680.596655472522</v>
      </c>
      <c r="G12" s="11">
        <v>1.703928</v>
      </c>
      <c r="H12" s="11">
        <f t="shared" si="3"/>
        <v>19373.66136</v>
      </c>
      <c r="I12" s="11">
        <f t="shared" si="4"/>
        <v>45205.20984</v>
      </c>
      <c r="J12" s="11">
        <v>0</v>
      </c>
      <c r="K12" s="11">
        <f t="shared" si="5"/>
        <v>0</v>
      </c>
      <c r="L12" s="11">
        <f t="shared" si="6"/>
        <v>0</v>
      </c>
      <c r="M12" s="11">
        <v>0</v>
      </c>
      <c r="N12" s="11">
        <f t="shared" si="7"/>
        <v>0</v>
      </c>
      <c r="O12" s="11">
        <f t="shared" si="8"/>
        <v>0</v>
      </c>
      <c r="P12" s="11">
        <f t="shared" si="9"/>
        <v>2.359608785619</v>
      </c>
      <c r="Q12" s="11">
        <f t="shared" si="10"/>
        <v>90109.7696304326</v>
      </c>
    </row>
    <row r="13" ht="30" customHeight="1" spans="1:17">
      <c r="A13" s="8">
        <v>8</v>
      </c>
      <c r="B13" s="83" t="s">
        <v>28</v>
      </c>
      <c r="C13" s="11">
        <v>0.618852493088997</v>
      </c>
      <c r="D13" s="11">
        <f t="shared" si="0"/>
        <v>7036.3528464219</v>
      </c>
      <c r="E13" s="11">
        <f t="shared" si="1"/>
        <v>16418.1566416511</v>
      </c>
      <c r="F13" s="11">
        <f t="shared" si="2"/>
        <v>642.368887826379</v>
      </c>
      <c r="G13" s="11">
        <v>0</v>
      </c>
      <c r="H13" s="11">
        <f t="shared" si="3"/>
        <v>0</v>
      </c>
      <c r="I13" s="11">
        <f t="shared" si="4"/>
        <v>0</v>
      </c>
      <c r="J13" s="11">
        <v>0.1923853829505</v>
      </c>
      <c r="K13" s="11">
        <f t="shared" si="5"/>
        <v>2187.42180414718</v>
      </c>
      <c r="L13" s="11">
        <f t="shared" si="6"/>
        <v>5103.98420967677</v>
      </c>
      <c r="M13" s="11">
        <v>0</v>
      </c>
      <c r="N13" s="11">
        <f t="shared" si="7"/>
        <v>0</v>
      </c>
      <c r="O13" s="11">
        <f t="shared" si="8"/>
        <v>0</v>
      </c>
      <c r="P13" s="11">
        <f t="shared" si="9"/>
        <v>0.811237876039497</v>
      </c>
      <c r="Q13" s="11">
        <f t="shared" si="10"/>
        <v>31388.2843897233</v>
      </c>
    </row>
    <row r="14" ht="30" customHeight="1" spans="1:17">
      <c r="A14" s="8">
        <v>9</v>
      </c>
      <c r="B14" s="83" t="s">
        <v>29</v>
      </c>
      <c r="C14" s="11">
        <v>0.6171046172496</v>
      </c>
      <c r="D14" s="11">
        <f t="shared" si="0"/>
        <v>7016.47949812795</v>
      </c>
      <c r="E14" s="11">
        <f t="shared" si="1"/>
        <v>16371.7854956319</v>
      </c>
      <c r="F14" s="11">
        <f t="shared" si="2"/>
        <v>640.554592705085</v>
      </c>
      <c r="G14" s="11">
        <v>0</v>
      </c>
      <c r="H14" s="11">
        <f t="shared" si="3"/>
        <v>0</v>
      </c>
      <c r="I14" s="11">
        <f t="shared" si="4"/>
        <v>0</v>
      </c>
      <c r="J14" s="11">
        <v>0.145284939</v>
      </c>
      <c r="K14" s="11">
        <f t="shared" si="5"/>
        <v>1651.88975643</v>
      </c>
      <c r="L14" s="11">
        <f t="shared" si="6"/>
        <v>3854.40943167</v>
      </c>
      <c r="M14" s="11">
        <v>0.451616044961999</v>
      </c>
      <c r="N14" s="11">
        <f t="shared" si="7"/>
        <v>2567.43721560896</v>
      </c>
      <c r="O14" s="11">
        <f t="shared" si="8"/>
        <v>5990.68683642092</v>
      </c>
      <c r="P14" s="11">
        <f t="shared" si="9"/>
        <v>1.2140056012116</v>
      </c>
      <c r="Q14" s="11">
        <f t="shared" si="10"/>
        <v>38093.2428265948</v>
      </c>
    </row>
    <row r="15" ht="30" customHeight="1" spans="1:17">
      <c r="A15" s="8">
        <v>10</v>
      </c>
      <c r="B15" s="85" t="s">
        <v>30</v>
      </c>
      <c r="C15" s="11">
        <v>5.34040625648849</v>
      </c>
      <c r="D15" s="11">
        <f t="shared" si="0"/>
        <v>60720.4191362741</v>
      </c>
      <c r="E15" s="11">
        <f t="shared" si="1"/>
        <v>141680.97798464</v>
      </c>
      <c r="F15" s="11">
        <f t="shared" si="2"/>
        <v>5543.34169423505</v>
      </c>
      <c r="G15" s="11">
        <v>8.82561617784597</v>
      </c>
      <c r="H15" s="11">
        <f t="shared" si="3"/>
        <v>100347.255942109</v>
      </c>
      <c r="I15" s="11">
        <f t="shared" si="4"/>
        <v>234143.597198254</v>
      </c>
      <c r="J15" s="11">
        <v>0.3187547295</v>
      </c>
      <c r="K15" s="11">
        <f t="shared" si="5"/>
        <v>3624.241274415</v>
      </c>
      <c r="L15" s="11">
        <f t="shared" si="6"/>
        <v>8456.562973635</v>
      </c>
      <c r="M15" s="11">
        <v>0</v>
      </c>
      <c r="N15" s="11">
        <f t="shared" si="7"/>
        <v>0</v>
      </c>
      <c r="O15" s="11">
        <f t="shared" si="8"/>
        <v>0</v>
      </c>
      <c r="P15" s="11">
        <f t="shared" si="9"/>
        <v>14.4847771638345</v>
      </c>
      <c r="Q15" s="11">
        <f t="shared" si="10"/>
        <v>554516.396203561</v>
      </c>
    </row>
    <row r="16" ht="30" customHeight="1" spans="1:17">
      <c r="A16" s="8">
        <v>11</v>
      </c>
      <c r="B16" s="83" t="s">
        <v>31</v>
      </c>
      <c r="C16" s="11">
        <v>0</v>
      </c>
      <c r="D16" s="11">
        <f t="shared" si="0"/>
        <v>0</v>
      </c>
      <c r="E16" s="11">
        <f t="shared" si="1"/>
        <v>0</v>
      </c>
      <c r="F16" s="11">
        <f t="shared" si="2"/>
        <v>0</v>
      </c>
      <c r="G16" s="11">
        <v>9.61203</v>
      </c>
      <c r="H16" s="11">
        <f t="shared" si="3"/>
        <v>109288.7811</v>
      </c>
      <c r="I16" s="11">
        <f t="shared" si="4"/>
        <v>255007.1559</v>
      </c>
      <c r="J16" s="11">
        <v>0</v>
      </c>
      <c r="K16" s="11">
        <f t="shared" si="5"/>
        <v>0</v>
      </c>
      <c r="L16" s="11">
        <f t="shared" si="6"/>
        <v>0</v>
      </c>
      <c r="M16" s="11">
        <v>0</v>
      </c>
      <c r="N16" s="11">
        <f t="shared" si="7"/>
        <v>0</v>
      </c>
      <c r="O16" s="11">
        <f t="shared" si="8"/>
        <v>0</v>
      </c>
      <c r="P16" s="11">
        <f t="shared" si="9"/>
        <v>9.61203</v>
      </c>
      <c r="Q16" s="11">
        <f t="shared" si="10"/>
        <v>364295.937</v>
      </c>
    </row>
    <row r="17" ht="30" customHeight="1" spans="1:17">
      <c r="A17" s="8">
        <v>12</v>
      </c>
      <c r="B17" s="84" t="s">
        <v>32</v>
      </c>
      <c r="C17" s="11">
        <v>0</v>
      </c>
      <c r="D17" s="11">
        <f t="shared" si="0"/>
        <v>0</v>
      </c>
      <c r="E17" s="11">
        <f t="shared" si="1"/>
        <v>0</v>
      </c>
      <c r="F17" s="11">
        <f t="shared" si="2"/>
        <v>0</v>
      </c>
      <c r="G17" s="11">
        <v>0.211904</v>
      </c>
      <c r="H17" s="11">
        <f t="shared" si="3"/>
        <v>2409.34848</v>
      </c>
      <c r="I17" s="11">
        <f t="shared" si="4"/>
        <v>5621.81312</v>
      </c>
      <c r="J17" s="11">
        <v>0</v>
      </c>
      <c r="K17" s="11">
        <f t="shared" si="5"/>
        <v>0</v>
      </c>
      <c r="L17" s="11">
        <f t="shared" si="6"/>
        <v>0</v>
      </c>
      <c r="M17" s="11">
        <v>0</v>
      </c>
      <c r="N17" s="11">
        <f t="shared" si="7"/>
        <v>0</v>
      </c>
      <c r="O17" s="11">
        <f t="shared" si="8"/>
        <v>0</v>
      </c>
      <c r="P17" s="11">
        <f t="shared" si="9"/>
        <v>0.211904</v>
      </c>
      <c r="Q17" s="11">
        <f t="shared" si="10"/>
        <v>8031.1616</v>
      </c>
    </row>
    <row r="18" s="2" customFormat="1" ht="30" customHeight="1" spans="1:17">
      <c r="A18" s="16" t="s">
        <v>19</v>
      </c>
      <c r="B18" s="17"/>
      <c r="C18" s="18">
        <f t="shared" ref="C18:Q18" si="11">SUM(C6:C17)</f>
        <v>24.0487635741261</v>
      </c>
      <c r="D18" s="18">
        <f t="shared" si="11"/>
        <v>273434.441837814</v>
      </c>
      <c r="E18" s="18">
        <f t="shared" si="11"/>
        <v>638013.697621565</v>
      </c>
      <c r="F18" s="18">
        <f t="shared" si="11"/>
        <v>24962.6165899429</v>
      </c>
      <c r="G18" s="18">
        <f t="shared" si="11"/>
        <v>28.1844420895845</v>
      </c>
      <c r="H18" s="18">
        <f t="shared" si="11"/>
        <v>320457.106558575</v>
      </c>
      <c r="I18" s="18">
        <f t="shared" si="11"/>
        <v>747733.248636676</v>
      </c>
      <c r="J18" s="18">
        <f t="shared" si="11"/>
        <v>4.4418606579285</v>
      </c>
      <c r="K18" s="18">
        <f t="shared" si="11"/>
        <v>50503.955680647</v>
      </c>
      <c r="L18" s="18">
        <f t="shared" si="11"/>
        <v>117842.563254843</v>
      </c>
      <c r="M18" s="18">
        <f t="shared" si="11"/>
        <v>1.033264755114</v>
      </c>
      <c r="N18" s="18">
        <f t="shared" si="11"/>
        <v>5874.11013282308</v>
      </c>
      <c r="O18" s="18">
        <f t="shared" si="11"/>
        <v>13706.2569765872</v>
      </c>
      <c r="P18" s="18">
        <f t="shared" si="11"/>
        <v>57.708331076753</v>
      </c>
      <c r="Q18" s="18">
        <f t="shared" si="11"/>
        <v>2192527.99728947</v>
      </c>
    </row>
  </sheetData>
  <mergeCells count="12">
    <mergeCell ref="A1:Q1"/>
    <mergeCell ref="L2:Q2"/>
    <mergeCell ref="C3:L3"/>
    <mergeCell ref="C4:F4"/>
    <mergeCell ref="G4:I4"/>
    <mergeCell ref="J4:L4"/>
    <mergeCell ref="A18:B18"/>
    <mergeCell ref="A3:A5"/>
    <mergeCell ref="B3:B5"/>
    <mergeCell ref="P3:P5"/>
    <mergeCell ref="Q3:Q5"/>
    <mergeCell ref="M3:O4"/>
  </mergeCells>
  <pageMargins left="0.75" right="0.75" top="1" bottom="1" header="0.5" footer="0.5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41"/>
  <sheetViews>
    <sheetView workbookViewId="0">
      <selection activeCell="A1" sqref="A1:T1"/>
    </sheetView>
  </sheetViews>
  <sheetFormatPr defaultColWidth="9" defaultRowHeight="13.5"/>
  <cols>
    <col min="1" max="3" width="9" style="3"/>
    <col min="4" max="4" width="11.5" style="3"/>
    <col min="5" max="5" width="12.625" style="3"/>
    <col min="6" max="6" width="14.875" style="3"/>
    <col min="7" max="7" width="9" style="3"/>
    <col min="8" max="9" width="11.125" style="3"/>
    <col min="10" max="10" width="9" style="3"/>
    <col min="11" max="11" width="10.125" style="3"/>
    <col min="12" max="12" width="11.125" style="3"/>
    <col min="13" max="13" width="9" style="3"/>
    <col min="14" max="14" width="10.125" style="3"/>
    <col min="15" max="15" width="11.125" style="3"/>
    <col min="16" max="16" width="9" style="3"/>
    <col min="17" max="18" width="9.25" style="3"/>
    <col min="19" max="19" width="9" style="3"/>
    <col min="20" max="20" width="12.125" style="3"/>
    <col min="21" max="16384" width="9" style="3"/>
  </cols>
  <sheetData>
    <row r="1" ht="31.5" spans="1:20">
      <c r="A1" s="4" t="s">
        <v>404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ht="25.5" spans="1:20">
      <c r="A2" s="30"/>
      <c r="B2" s="30"/>
      <c r="C2" s="31"/>
      <c r="D2" s="31"/>
      <c r="E2" s="31"/>
      <c r="F2" s="31"/>
      <c r="G2" s="31"/>
      <c r="H2" s="31"/>
      <c r="I2" s="31"/>
      <c r="J2" s="31"/>
      <c r="K2" s="31"/>
      <c r="L2" s="31"/>
      <c r="M2" s="19"/>
      <c r="N2" s="53" t="s">
        <v>1</v>
      </c>
      <c r="O2" s="53"/>
      <c r="P2" s="53"/>
      <c r="Q2" s="53"/>
      <c r="R2" s="53"/>
      <c r="S2" s="53"/>
      <c r="T2" s="53"/>
    </row>
    <row r="3" ht="25.5" spans="1:20">
      <c r="A3" s="5" t="s">
        <v>2</v>
      </c>
      <c r="B3" s="5" t="s">
        <v>3</v>
      </c>
      <c r="C3" s="32" t="s">
        <v>4</v>
      </c>
      <c r="D3" s="33"/>
      <c r="E3" s="33"/>
      <c r="F3" s="33"/>
      <c r="G3" s="33"/>
      <c r="H3" s="33"/>
      <c r="I3" s="33"/>
      <c r="J3" s="33"/>
      <c r="K3" s="33"/>
      <c r="L3" s="41"/>
      <c r="M3" s="42" t="s">
        <v>5</v>
      </c>
      <c r="N3" s="43"/>
      <c r="O3" s="44"/>
      <c r="P3" s="42" t="s">
        <v>107</v>
      </c>
      <c r="Q3" s="43"/>
      <c r="R3" s="44"/>
      <c r="S3" s="48" t="s">
        <v>6</v>
      </c>
      <c r="T3" s="48" t="s">
        <v>7</v>
      </c>
    </row>
    <row r="4" ht="18.75" spans="1:20">
      <c r="A4" s="5"/>
      <c r="B4" s="5"/>
      <c r="C4" s="7" t="s">
        <v>8</v>
      </c>
      <c r="D4" s="7"/>
      <c r="E4" s="7"/>
      <c r="F4" s="7"/>
      <c r="G4" s="7" t="s">
        <v>9</v>
      </c>
      <c r="H4" s="7"/>
      <c r="I4" s="7"/>
      <c r="J4" s="7" t="s">
        <v>10</v>
      </c>
      <c r="K4" s="7"/>
      <c r="L4" s="7"/>
      <c r="M4" s="45"/>
      <c r="N4" s="46"/>
      <c r="O4" s="47"/>
      <c r="P4" s="45"/>
      <c r="Q4" s="46"/>
      <c r="R4" s="47"/>
      <c r="S4" s="49"/>
      <c r="T4" s="49"/>
    </row>
    <row r="5" ht="20" customHeight="1" spans="1:20">
      <c r="A5" s="5"/>
      <c r="B5" s="5"/>
      <c r="C5" s="7" t="s">
        <v>11</v>
      </c>
      <c r="D5" s="7" t="s">
        <v>12</v>
      </c>
      <c r="E5" s="7" t="s">
        <v>13</v>
      </c>
      <c r="F5" s="7" t="s">
        <v>14</v>
      </c>
      <c r="G5" s="7" t="s">
        <v>11</v>
      </c>
      <c r="H5" s="7" t="s">
        <v>12</v>
      </c>
      <c r="I5" s="7" t="s">
        <v>13</v>
      </c>
      <c r="J5" s="7" t="s">
        <v>11</v>
      </c>
      <c r="K5" s="7" t="s">
        <v>12</v>
      </c>
      <c r="L5" s="20" t="s">
        <v>13</v>
      </c>
      <c r="M5" s="7" t="s">
        <v>11</v>
      </c>
      <c r="N5" s="7" t="s">
        <v>12</v>
      </c>
      <c r="O5" s="7" t="s">
        <v>13</v>
      </c>
      <c r="P5" s="7" t="s">
        <v>11</v>
      </c>
      <c r="Q5" s="7" t="s">
        <v>12</v>
      </c>
      <c r="R5" s="7" t="s">
        <v>13</v>
      </c>
      <c r="S5" s="50"/>
      <c r="T5" s="50"/>
    </row>
    <row r="6" ht="30" customHeight="1" spans="1:20">
      <c r="A6" s="13">
        <v>1</v>
      </c>
      <c r="B6" s="13" t="s">
        <v>405</v>
      </c>
      <c r="C6" s="10">
        <v>4.011675</v>
      </c>
      <c r="D6" s="10">
        <f t="shared" ref="D6:D39" si="0">C6*37900*0.3</f>
        <v>45612.74475</v>
      </c>
      <c r="E6" s="10">
        <f t="shared" ref="E6:E39" si="1">C6*37900*0.7</f>
        <v>106429.73775</v>
      </c>
      <c r="F6" s="10">
        <f t="shared" ref="F6:F39" si="2">C6*1730*0.6</f>
        <v>4164.11865</v>
      </c>
      <c r="G6" s="10">
        <v>1.92906</v>
      </c>
      <c r="H6" s="10">
        <f t="shared" ref="H6:H39" si="3">G6*37900*0.3</f>
        <v>21933.4122</v>
      </c>
      <c r="I6" s="10">
        <f t="shared" ref="I6:I39" si="4">G6*37900*0.7</f>
        <v>51177.9618</v>
      </c>
      <c r="J6" s="10">
        <v>0.424995</v>
      </c>
      <c r="K6" s="10">
        <f t="shared" ref="K6:K39" si="5">J6*37900*0.3</f>
        <v>4832.19315</v>
      </c>
      <c r="L6" s="10">
        <f t="shared" ref="L6:L39" si="6">J6*37900*0.7</f>
        <v>11275.11735</v>
      </c>
      <c r="M6" s="10">
        <v>0</v>
      </c>
      <c r="N6" s="10">
        <f t="shared" ref="N6:N40" si="7">M6*18950*0.3</f>
        <v>0</v>
      </c>
      <c r="O6" s="10">
        <f t="shared" ref="O6:O40" si="8">M6*18950*0.7</f>
        <v>0</v>
      </c>
      <c r="P6" s="10"/>
      <c r="Q6" s="10">
        <f t="shared" ref="Q6:Q39" si="9">P6*18950*0.3</f>
        <v>0</v>
      </c>
      <c r="R6" s="10">
        <f t="shared" ref="R6:R39" si="10">P6*18950*0.7</f>
        <v>0</v>
      </c>
      <c r="S6" s="10">
        <f t="shared" ref="S6:S39" si="11">P6+M6+J6+G6+C6</f>
        <v>6.36573</v>
      </c>
      <c r="T6" s="10">
        <f t="shared" ref="T6:T40" si="12">R6+Q6+O6+N6+L6+K6+I6+H6+F6+E6+D6</f>
        <v>245425.28565</v>
      </c>
    </row>
    <row r="7" ht="30" customHeight="1" spans="1:20">
      <c r="A7" s="13">
        <v>2</v>
      </c>
      <c r="B7" s="13" t="s">
        <v>406</v>
      </c>
      <c r="C7" s="10">
        <v>2.354085</v>
      </c>
      <c r="D7" s="10">
        <f t="shared" si="0"/>
        <v>26765.94645</v>
      </c>
      <c r="E7" s="56">
        <f t="shared" si="1"/>
        <v>62453.87505</v>
      </c>
      <c r="F7" s="10">
        <f t="shared" si="2"/>
        <v>2443.54023</v>
      </c>
      <c r="G7" s="10">
        <v>0.47253</v>
      </c>
      <c r="H7" s="10">
        <f t="shared" si="3"/>
        <v>5372.6661</v>
      </c>
      <c r="I7" s="10">
        <f t="shared" si="4"/>
        <v>12536.2209</v>
      </c>
      <c r="J7" s="10">
        <v>0</v>
      </c>
      <c r="K7" s="10">
        <f t="shared" si="5"/>
        <v>0</v>
      </c>
      <c r="L7" s="10">
        <f t="shared" si="6"/>
        <v>0</v>
      </c>
      <c r="M7" s="10">
        <v>0</v>
      </c>
      <c r="N7" s="10">
        <f t="shared" si="7"/>
        <v>0</v>
      </c>
      <c r="O7" s="10">
        <f t="shared" si="8"/>
        <v>0</v>
      </c>
      <c r="P7" s="10"/>
      <c r="Q7" s="10">
        <f t="shared" si="9"/>
        <v>0</v>
      </c>
      <c r="R7" s="10">
        <f t="shared" si="10"/>
        <v>0</v>
      </c>
      <c r="S7" s="10">
        <f t="shared" si="11"/>
        <v>2.826615</v>
      </c>
      <c r="T7" s="10">
        <f t="shared" si="12"/>
        <v>109572.24873</v>
      </c>
    </row>
    <row r="8" ht="30" customHeight="1" spans="1:20">
      <c r="A8" s="13">
        <v>3</v>
      </c>
      <c r="B8" s="13" t="s">
        <v>407</v>
      </c>
      <c r="C8" s="10">
        <v>0.89442</v>
      </c>
      <c r="D8" s="10">
        <f t="shared" si="0"/>
        <v>10169.5554</v>
      </c>
      <c r="E8" s="10">
        <f t="shared" si="1"/>
        <v>23728.9626</v>
      </c>
      <c r="F8" s="10">
        <f t="shared" si="2"/>
        <v>928.40796</v>
      </c>
      <c r="G8" s="10">
        <v>1.59003</v>
      </c>
      <c r="H8" s="10">
        <f t="shared" si="3"/>
        <v>18078.6411</v>
      </c>
      <c r="I8" s="10">
        <f t="shared" si="4"/>
        <v>42183.4959</v>
      </c>
      <c r="J8" s="10">
        <v>0</v>
      </c>
      <c r="K8" s="10">
        <f t="shared" si="5"/>
        <v>0</v>
      </c>
      <c r="L8" s="10">
        <f t="shared" si="6"/>
        <v>0</v>
      </c>
      <c r="M8" s="10">
        <v>0.020835</v>
      </c>
      <c r="N8" s="10">
        <f t="shared" si="7"/>
        <v>118.446975</v>
      </c>
      <c r="O8" s="10">
        <f t="shared" si="8"/>
        <v>276.376275</v>
      </c>
      <c r="P8" s="10"/>
      <c r="Q8" s="10">
        <f t="shared" si="9"/>
        <v>0</v>
      </c>
      <c r="R8" s="10">
        <f t="shared" si="10"/>
        <v>0</v>
      </c>
      <c r="S8" s="10">
        <f t="shared" si="11"/>
        <v>2.505285</v>
      </c>
      <c r="T8" s="10">
        <f t="shared" si="12"/>
        <v>95483.88621</v>
      </c>
    </row>
    <row r="9" ht="30" customHeight="1" spans="1:20">
      <c r="A9" s="13">
        <v>4</v>
      </c>
      <c r="B9" s="13" t="s">
        <v>255</v>
      </c>
      <c r="C9" s="10"/>
      <c r="D9" s="10">
        <f t="shared" si="0"/>
        <v>0</v>
      </c>
      <c r="E9" s="10">
        <f t="shared" si="1"/>
        <v>0</v>
      </c>
      <c r="F9" s="10">
        <f t="shared" si="2"/>
        <v>0</v>
      </c>
      <c r="G9" s="10"/>
      <c r="H9" s="10">
        <f t="shared" si="3"/>
        <v>0</v>
      </c>
      <c r="I9" s="10">
        <f t="shared" si="4"/>
        <v>0</v>
      </c>
      <c r="J9" s="10">
        <v>6.265065</v>
      </c>
      <c r="K9" s="10">
        <f t="shared" si="5"/>
        <v>71233.78905</v>
      </c>
      <c r="L9" s="10">
        <f t="shared" si="6"/>
        <v>166212.17445</v>
      </c>
      <c r="M9" s="10">
        <v>0.41748</v>
      </c>
      <c r="N9" s="10">
        <f t="shared" si="7"/>
        <v>2373.3738</v>
      </c>
      <c r="O9" s="10">
        <f t="shared" si="8"/>
        <v>5537.8722</v>
      </c>
      <c r="P9" s="10"/>
      <c r="Q9" s="10">
        <f t="shared" si="9"/>
        <v>0</v>
      </c>
      <c r="R9" s="10">
        <f t="shared" si="10"/>
        <v>0</v>
      </c>
      <c r="S9" s="10">
        <f t="shared" si="11"/>
        <v>6.682545</v>
      </c>
      <c r="T9" s="10">
        <f t="shared" si="12"/>
        <v>245357.2095</v>
      </c>
    </row>
    <row r="10" ht="30" customHeight="1" spans="1:20">
      <c r="A10" s="13">
        <v>5</v>
      </c>
      <c r="B10" s="13" t="s">
        <v>408</v>
      </c>
      <c r="C10" s="10">
        <v>2.28978</v>
      </c>
      <c r="D10" s="10">
        <f t="shared" si="0"/>
        <v>26034.7986</v>
      </c>
      <c r="E10" s="10">
        <f t="shared" si="1"/>
        <v>60747.8634</v>
      </c>
      <c r="F10" s="10">
        <f t="shared" si="2"/>
        <v>2376.79164</v>
      </c>
      <c r="G10" s="10">
        <v>2.06853</v>
      </c>
      <c r="H10" s="10">
        <f t="shared" si="3"/>
        <v>23519.1861</v>
      </c>
      <c r="I10" s="10">
        <f t="shared" si="4"/>
        <v>54878.1009</v>
      </c>
      <c r="J10" s="10">
        <v>0.37275</v>
      </c>
      <c r="K10" s="10">
        <f t="shared" si="5"/>
        <v>4238.1675</v>
      </c>
      <c r="L10" s="10">
        <f t="shared" si="6"/>
        <v>9889.0575</v>
      </c>
      <c r="M10" s="10">
        <v>0.746425</v>
      </c>
      <c r="N10" s="10">
        <f t="shared" si="7"/>
        <v>4243.426125</v>
      </c>
      <c r="O10" s="10">
        <f t="shared" si="8"/>
        <v>9901.327625</v>
      </c>
      <c r="P10" s="10"/>
      <c r="Q10" s="10">
        <f t="shared" si="9"/>
        <v>0</v>
      </c>
      <c r="R10" s="10">
        <f t="shared" si="10"/>
        <v>0</v>
      </c>
      <c r="S10" s="10">
        <f t="shared" si="11"/>
        <v>5.477485</v>
      </c>
      <c r="T10" s="10">
        <f t="shared" si="12"/>
        <v>195828.71939</v>
      </c>
    </row>
    <row r="11" ht="30" customHeight="1" spans="1:20">
      <c r="A11" s="13">
        <v>6</v>
      </c>
      <c r="B11" s="13" t="s">
        <v>409</v>
      </c>
      <c r="C11" s="10">
        <v>0.931005</v>
      </c>
      <c r="D11" s="10">
        <f t="shared" si="0"/>
        <v>10585.52685</v>
      </c>
      <c r="E11" s="10">
        <f t="shared" si="1"/>
        <v>24699.56265</v>
      </c>
      <c r="F11" s="10">
        <f t="shared" si="2"/>
        <v>966.38319</v>
      </c>
      <c r="G11" s="10">
        <v>0.26637</v>
      </c>
      <c r="H11" s="10">
        <f t="shared" si="3"/>
        <v>3028.6269</v>
      </c>
      <c r="I11" s="10">
        <f t="shared" si="4"/>
        <v>7066.7961</v>
      </c>
      <c r="J11" s="10">
        <v>0</v>
      </c>
      <c r="K11" s="10">
        <f t="shared" si="5"/>
        <v>0</v>
      </c>
      <c r="L11" s="10">
        <f t="shared" si="6"/>
        <v>0</v>
      </c>
      <c r="M11" s="10">
        <v>0</v>
      </c>
      <c r="N11" s="10">
        <f t="shared" si="7"/>
        <v>0</v>
      </c>
      <c r="O11" s="10">
        <f t="shared" si="8"/>
        <v>0</v>
      </c>
      <c r="P11" s="10"/>
      <c r="Q11" s="10">
        <f t="shared" si="9"/>
        <v>0</v>
      </c>
      <c r="R11" s="10">
        <f t="shared" si="10"/>
        <v>0</v>
      </c>
      <c r="S11" s="10">
        <f t="shared" si="11"/>
        <v>1.197375</v>
      </c>
      <c r="T11" s="10">
        <f t="shared" si="12"/>
        <v>46346.89569</v>
      </c>
    </row>
    <row r="12" ht="30" customHeight="1" spans="1:20">
      <c r="A12" s="13">
        <v>7</v>
      </c>
      <c r="B12" s="13" t="s">
        <v>410</v>
      </c>
      <c r="C12" s="10">
        <v>1.688655</v>
      </c>
      <c r="D12" s="10">
        <f t="shared" si="0"/>
        <v>19200.00735</v>
      </c>
      <c r="E12" s="10">
        <f t="shared" si="1"/>
        <v>44800.01715</v>
      </c>
      <c r="F12" s="10">
        <f t="shared" si="2"/>
        <v>1752.82389</v>
      </c>
      <c r="G12" s="10">
        <v>0.0828</v>
      </c>
      <c r="H12" s="10">
        <f t="shared" si="3"/>
        <v>941.436</v>
      </c>
      <c r="I12" s="10">
        <f t="shared" si="4"/>
        <v>2196.684</v>
      </c>
      <c r="J12" s="10">
        <v>0</v>
      </c>
      <c r="K12" s="10">
        <f t="shared" si="5"/>
        <v>0</v>
      </c>
      <c r="L12" s="10">
        <f t="shared" si="6"/>
        <v>0</v>
      </c>
      <c r="M12" s="10">
        <v>0.52773</v>
      </c>
      <c r="N12" s="10">
        <f t="shared" si="7"/>
        <v>3000.14505</v>
      </c>
      <c r="O12" s="10">
        <f t="shared" si="8"/>
        <v>7000.33845</v>
      </c>
      <c r="P12" s="10"/>
      <c r="Q12" s="10">
        <f t="shared" si="9"/>
        <v>0</v>
      </c>
      <c r="R12" s="10">
        <f t="shared" si="10"/>
        <v>0</v>
      </c>
      <c r="S12" s="10">
        <f t="shared" si="11"/>
        <v>2.299185</v>
      </c>
      <c r="T12" s="10">
        <f t="shared" si="12"/>
        <v>78891.45189</v>
      </c>
    </row>
    <row r="13" ht="30" customHeight="1" spans="1:20">
      <c r="A13" s="13">
        <v>8</v>
      </c>
      <c r="B13" s="13" t="s">
        <v>411</v>
      </c>
      <c r="C13" s="10">
        <v>1.182345</v>
      </c>
      <c r="D13" s="10">
        <f t="shared" si="0"/>
        <v>13443.26265</v>
      </c>
      <c r="E13" s="10">
        <f t="shared" si="1"/>
        <v>31367.61285</v>
      </c>
      <c r="F13" s="10">
        <f t="shared" si="2"/>
        <v>1227.27411</v>
      </c>
      <c r="G13" s="10">
        <v>0</v>
      </c>
      <c r="H13" s="10">
        <f t="shared" si="3"/>
        <v>0</v>
      </c>
      <c r="I13" s="10">
        <f t="shared" si="4"/>
        <v>0</v>
      </c>
      <c r="J13" s="10">
        <v>0</v>
      </c>
      <c r="K13" s="10">
        <f t="shared" si="5"/>
        <v>0</v>
      </c>
      <c r="L13" s="10">
        <f t="shared" si="6"/>
        <v>0</v>
      </c>
      <c r="M13" s="10">
        <v>0</v>
      </c>
      <c r="N13" s="10">
        <f t="shared" si="7"/>
        <v>0</v>
      </c>
      <c r="O13" s="10">
        <f t="shared" si="8"/>
        <v>0</v>
      </c>
      <c r="P13" s="10"/>
      <c r="Q13" s="10">
        <f t="shared" si="9"/>
        <v>0</v>
      </c>
      <c r="R13" s="10">
        <f t="shared" si="10"/>
        <v>0</v>
      </c>
      <c r="S13" s="10">
        <f t="shared" si="11"/>
        <v>1.182345</v>
      </c>
      <c r="T13" s="10">
        <f t="shared" si="12"/>
        <v>46038.14961</v>
      </c>
    </row>
    <row r="14" ht="30" customHeight="1" spans="1:20">
      <c r="A14" s="13">
        <v>9</v>
      </c>
      <c r="B14" s="13" t="s">
        <v>412</v>
      </c>
      <c r="C14" s="10">
        <v>1.810545</v>
      </c>
      <c r="D14" s="10">
        <f t="shared" si="0"/>
        <v>20585.89665</v>
      </c>
      <c r="E14" s="10">
        <f t="shared" si="1"/>
        <v>48033.75885</v>
      </c>
      <c r="F14" s="10">
        <f t="shared" si="2"/>
        <v>1879.34571</v>
      </c>
      <c r="G14" s="10">
        <v>0.49068</v>
      </c>
      <c r="H14" s="10">
        <f t="shared" si="3"/>
        <v>5579.0316</v>
      </c>
      <c r="I14" s="10">
        <f t="shared" si="4"/>
        <v>13017.7404</v>
      </c>
      <c r="J14" s="10">
        <v>0</v>
      </c>
      <c r="K14" s="10">
        <f t="shared" si="5"/>
        <v>0</v>
      </c>
      <c r="L14" s="10">
        <f t="shared" si="6"/>
        <v>0</v>
      </c>
      <c r="M14" s="10">
        <v>0</v>
      </c>
      <c r="N14" s="10">
        <f t="shared" si="7"/>
        <v>0</v>
      </c>
      <c r="O14" s="10">
        <f t="shared" si="8"/>
        <v>0</v>
      </c>
      <c r="P14" s="10"/>
      <c r="Q14" s="10">
        <f t="shared" si="9"/>
        <v>0</v>
      </c>
      <c r="R14" s="10">
        <f t="shared" si="10"/>
        <v>0</v>
      </c>
      <c r="S14" s="10">
        <f t="shared" si="11"/>
        <v>2.301225</v>
      </c>
      <c r="T14" s="10">
        <f t="shared" si="12"/>
        <v>89095.77321</v>
      </c>
    </row>
    <row r="15" ht="30" customHeight="1" spans="1:20">
      <c r="A15" s="13">
        <v>10</v>
      </c>
      <c r="B15" s="13" t="s">
        <v>413</v>
      </c>
      <c r="C15" s="10">
        <v>1.13412</v>
      </c>
      <c r="D15" s="10">
        <f t="shared" si="0"/>
        <v>12894.9444</v>
      </c>
      <c r="E15" s="10">
        <f t="shared" si="1"/>
        <v>30088.2036</v>
      </c>
      <c r="F15" s="10">
        <f t="shared" si="2"/>
        <v>1177.21656</v>
      </c>
      <c r="G15" s="10">
        <v>0.02619</v>
      </c>
      <c r="H15" s="10">
        <f t="shared" si="3"/>
        <v>297.7803</v>
      </c>
      <c r="I15" s="10">
        <f t="shared" si="4"/>
        <v>694.8207</v>
      </c>
      <c r="J15" s="10">
        <v>0</v>
      </c>
      <c r="K15" s="10">
        <f t="shared" si="5"/>
        <v>0</v>
      </c>
      <c r="L15" s="10">
        <f t="shared" si="6"/>
        <v>0</v>
      </c>
      <c r="M15" s="10">
        <v>0.834915</v>
      </c>
      <c r="N15" s="10">
        <f t="shared" si="7"/>
        <v>4746.491775</v>
      </c>
      <c r="O15" s="10">
        <f t="shared" si="8"/>
        <v>11075.147475</v>
      </c>
      <c r="P15" s="10"/>
      <c r="Q15" s="10">
        <f t="shared" si="9"/>
        <v>0</v>
      </c>
      <c r="R15" s="10">
        <f t="shared" si="10"/>
        <v>0</v>
      </c>
      <c r="S15" s="10">
        <f t="shared" si="11"/>
        <v>1.995225</v>
      </c>
      <c r="T15" s="10">
        <f t="shared" si="12"/>
        <v>60974.60481</v>
      </c>
    </row>
    <row r="16" ht="30" customHeight="1" spans="1:20">
      <c r="A16" s="13">
        <v>11</v>
      </c>
      <c r="B16" s="13" t="s">
        <v>414</v>
      </c>
      <c r="C16" s="10">
        <v>3.772095</v>
      </c>
      <c r="D16" s="10">
        <f t="shared" si="0"/>
        <v>42888.72015</v>
      </c>
      <c r="E16" s="10">
        <f t="shared" si="1"/>
        <v>100073.68035</v>
      </c>
      <c r="F16" s="10">
        <f t="shared" si="2"/>
        <v>3915.43461</v>
      </c>
      <c r="G16" s="10">
        <v>0.685275</v>
      </c>
      <c r="H16" s="10">
        <f t="shared" si="3"/>
        <v>7791.57675</v>
      </c>
      <c r="I16" s="10">
        <f t="shared" si="4"/>
        <v>18180.34575</v>
      </c>
      <c r="J16" s="10">
        <v>0</v>
      </c>
      <c r="K16" s="10">
        <f t="shared" si="5"/>
        <v>0</v>
      </c>
      <c r="L16" s="10">
        <f t="shared" si="6"/>
        <v>0</v>
      </c>
      <c r="M16" s="10">
        <v>2.22</v>
      </c>
      <c r="N16" s="10">
        <f t="shared" si="7"/>
        <v>12620.7</v>
      </c>
      <c r="O16" s="10">
        <f t="shared" si="8"/>
        <v>29448.3</v>
      </c>
      <c r="P16" s="10"/>
      <c r="Q16" s="10">
        <f t="shared" si="9"/>
        <v>0</v>
      </c>
      <c r="R16" s="10">
        <f t="shared" si="10"/>
        <v>0</v>
      </c>
      <c r="S16" s="10">
        <f t="shared" si="11"/>
        <v>6.67737</v>
      </c>
      <c r="T16" s="10">
        <f t="shared" si="12"/>
        <v>214918.75761</v>
      </c>
    </row>
    <row r="17" ht="30" customHeight="1" spans="1:20">
      <c r="A17" s="13">
        <v>12</v>
      </c>
      <c r="B17" s="13" t="s">
        <v>415</v>
      </c>
      <c r="C17" s="10">
        <v>1.98063</v>
      </c>
      <c r="D17" s="10">
        <f t="shared" si="0"/>
        <v>22519.7631</v>
      </c>
      <c r="E17" s="10">
        <f t="shared" si="1"/>
        <v>52546.1139</v>
      </c>
      <c r="F17" s="10">
        <f t="shared" si="2"/>
        <v>2055.89394</v>
      </c>
      <c r="G17" s="10">
        <v>1.44762</v>
      </c>
      <c r="H17" s="10">
        <f t="shared" si="3"/>
        <v>16459.4394</v>
      </c>
      <c r="I17" s="10">
        <f t="shared" si="4"/>
        <v>38405.3586</v>
      </c>
      <c r="J17" s="10">
        <v>0</v>
      </c>
      <c r="K17" s="10">
        <f t="shared" si="5"/>
        <v>0</v>
      </c>
      <c r="L17" s="10">
        <f t="shared" si="6"/>
        <v>0</v>
      </c>
      <c r="M17" s="10">
        <v>0.261855</v>
      </c>
      <c r="N17" s="10">
        <f t="shared" si="7"/>
        <v>1488.645675</v>
      </c>
      <c r="O17" s="10">
        <f t="shared" si="8"/>
        <v>3473.506575</v>
      </c>
      <c r="P17" s="10"/>
      <c r="Q17" s="10">
        <f t="shared" si="9"/>
        <v>0</v>
      </c>
      <c r="R17" s="10">
        <f t="shared" si="10"/>
        <v>0</v>
      </c>
      <c r="S17" s="10">
        <f t="shared" si="11"/>
        <v>3.690105</v>
      </c>
      <c r="T17" s="10">
        <f t="shared" si="12"/>
        <v>136948.72119</v>
      </c>
    </row>
    <row r="18" ht="30" customHeight="1" spans="1:20">
      <c r="A18" s="13">
        <v>13</v>
      </c>
      <c r="B18" s="13" t="s">
        <v>416</v>
      </c>
      <c r="C18" s="10">
        <v>3.409695</v>
      </c>
      <c r="D18" s="10">
        <f t="shared" si="0"/>
        <v>38768.23215</v>
      </c>
      <c r="E18" s="10">
        <f t="shared" si="1"/>
        <v>90459.20835</v>
      </c>
      <c r="F18" s="10">
        <f t="shared" si="2"/>
        <v>3539.26341</v>
      </c>
      <c r="G18" s="10">
        <v>2.21979</v>
      </c>
      <c r="H18" s="10">
        <f t="shared" si="3"/>
        <v>25239.0123</v>
      </c>
      <c r="I18" s="10">
        <f t="shared" si="4"/>
        <v>58891.0287</v>
      </c>
      <c r="J18" s="10">
        <v>0</v>
      </c>
      <c r="K18" s="10">
        <f t="shared" si="5"/>
        <v>0</v>
      </c>
      <c r="L18" s="10">
        <f t="shared" si="6"/>
        <v>0</v>
      </c>
      <c r="M18" s="10">
        <v>0.41175</v>
      </c>
      <c r="N18" s="10">
        <f t="shared" si="7"/>
        <v>2340.79875</v>
      </c>
      <c r="O18" s="10">
        <f t="shared" si="8"/>
        <v>5461.86375</v>
      </c>
      <c r="P18" s="10">
        <v>0.3831</v>
      </c>
      <c r="Q18" s="10">
        <f t="shared" si="9"/>
        <v>2177.9235</v>
      </c>
      <c r="R18" s="10">
        <f t="shared" si="10"/>
        <v>5081.8215</v>
      </c>
      <c r="S18" s="10">
        <f t="shared" si="11"/>
        <v>6.424335</v>
      </c>
      <c r="T18" s="10">
        <f t="shared" si="12"/>
        <v>231959.15241</v>
      </c>
    </row>
    <row r="19" ht="30" customHeight="1" spans="1:20">
      <c r="A19" s="13">
        <v>14</v>
      </c>
      <c r="B19" s="13" t="s">
        <v>417</v>
      </c>
      <c r="C19" s="10">
        <v>4.16607</v>
      </c>
      <c r="D19" s="10">
        <f t="shared" si="0"/>
        <v>47368.2159</v>
      </c>
      <c r="E19" s="10">
        <f t="shared" si="1"/>
        <v>110525.8371</v>
      </c>
      <c r="F19" s="10">
        <f t="shared" si="2"/>
        <v>4324.38066</v>
      </c>
      <c r="G19" s="10">
        <v>0.882555</v>
      </c>
      <c r="H19" s="10">
        <f t="shared" si="3"/>
        <v>10034.65035</v>
      </c>
      <c r="I19" s="10">
        <f t="shared" si="4"/>
        <v>23414.18415</v>
      </c>
      <c r="J19" s="10">
        <v>0</v>
      </c>
      <c r="K19" s="10">
        <f t="shared" si="5"/>
        <v>0</v>
      </c>
      <c r="L19" s="10">
        <f t="shared" si="6"/>
        <v>0</v>
      </c>
      <c r="M19" s="10">
        <v>1.04028</v>
      </c>
      <c r="N19" s="10">
        <f t="shared" si="7"/>
        <v>5913.9918</v>
      </c>
      <c r="O19" s="10">
        <f t="shared" si="8"/>
        <v>13799.3142</v>
      </c>
      <c r="P19" s="10"/>
      <c r="Q19" s="10">
        <f t="shared" si="9"/>
        <v>0</v>
      </c>
      <c r="R19" s="10">
        <f t="shared" si="10"/>
        <v>0</v>
      </c>
      <c r="S19" s="10">
        <f t="shared" si="11"/>
        <v>6.088905</v>
      </c>
      <c r="T19" s="10">
        <f t="shared" si="12"/>
        <v>215380.57416</v>
      </c>
    </row>
    <row r="20" ht="30" customHeight="1" spans="1:20">
      <c r="A20" s="13">
        <v>15</v>
      </c>
      <c r="B20" s="13" t="s">
        <v>418</v>
      </c>
      <c r="C20" s="10">
        <v>0.78582</v>
      </c>
      <c r="D20" s="10">
        <f t="shared" si="0"/>
        <v>8934.7734</v>
      </c>
      <c r="E20" s="10">
        <f t="shared" si="1"/>
        <v>20847.8046</v>
      </c>
      <c r="F20" s="10">
        <f t="shared" si="2"/>
        <v>815.68116</v>
      </c>
      <c r="G20" s="10">
        <v>0</v>
      </c>
      <c r="H20" s="10">
        <f t="shared" si="3"/>
        <v>0</v>
      </c>
      <c r="I20" s="10">
        <f t="shared" si="4"/>
        <v>0</v>
      </c>
      <c r="J20" s="10">
        <v>0</v>
      </c>
      <c r="K20" s="10">
        <f t="shared" si="5"/>
        <v>0</v>
      </c>
      <c r="L20" s="10">
        <f t="shared" si="6"/>
        <v>0</v>
      </c>
      <c r="M20" s="10">
        <v>0.95466</v>
      </c>
      <c r="N20" s="10">
        <f t="shared" si="7"/>
        <v>5427.2421</v>
      </c>
      <c r="O20" s="10">
        <f t="shared" si="8"/>
        <v>12663.5649</v>
      </c>
      <c r="P20" s="10"/>
      <c r="Q20" s="10">
        <f t="shared" si="9"/>
        <v>0</v>
      </c>
      <c r="R20" s="10">
        <f t="shared" si="10"/>
        <v>0</v>
      </c>
      <c r="S20" s="10">
        <f t="shared" si="11"/>
        <v>1.74048</v>
      </c>
      <c r="T20" s="10">
        <f t="shared" si="12"/>
        <v>48689.06616</v>
      </c>
    </row>
    <row r="21" ht="30" customHeight="1" spans="1:20">
      <c r="A21" s="13">
        <v>16</v>
      </c>
      <c r="B21" s="13" t="s">
        <v>419</v>
      </c>
      <c r="C21" s="10">
        <v>0.429225</v>
      </c>
      <c r="D21" s="10">
        <f t="shared" si="0"/>
        <v>4880.28825</v>
      </c>
      <c r="E21" s="10">
        <f t="shared" si="1"/>
        <v>11387.33925</v>
      </c>
      <c r="F21" s="10">
        <f t="shared" si="2"/>
        <v>445.53555</v>
      </c>
      <c r="G21" s="10">
        <v>0</v>
      </c>
      <c r="H21" s="10">
        <f t="shared" si="3"/>
        <v>0</v>
      </c>
      <c r="I21" s="10">
        <f t="shared" si="4"/>
        <v>0</v>
      </c>
      <c r="J21" s="10">
        <v>0</v>
      </c>
      <c r="K21" s="10">
        <f t="shared" si="5"/>
        <v>0</v>
      </c>
      <c r="L21" s="10">
        <f t="shared" si="6"/>
        <v>0</v>
      </c>
      <c r="M21" s="10">
        <v>0.04008</v>
      </c>
      <c r="N21" s="10">
        <f t="shared" si="7"/>
        <v>227.8548</v>
      </c>
      <c r="O21" s="10">
        <f t="shared" si="8"/>
        <v>531.6612</v>
      </c>
      <c r="P21" s="10"/>
      <c r="Q21" s="10">
        <f t="shared" si="9"/>
        <v>0</v>
      </c>
      <c r="R21" s="10">
        <f t="shared" si="10"/>
        <v>0</v>
      </c>
      <c r="S21" s="10">
        <f t="shared" si="11"/>
        <v>0.469305</v>
      </c>
      <c r="T21" s="10">
        <f t="shared" si="12"/>
        <v>17472.67905</v>
      </c>
    </row>
    <row r="22" ht="30" customHeight="1" spans="1:20">
      <c r="A22" s="13">
        <v>17</v>
      </c>
      <c r="B22" s="13" t="s">
        <v>420</v>
      </c>
      <c r="C22" s="10"/>
      <c r="D22" s="10">
        <f t="shared" si="0"/>
        <v>0</v>
      </c>
      <c r="E22" s="10">
        <f t="shared" si="1"/>
        <v>0</v>
      </c>
      <c r="F22" s="10">
        <f t="shared" si="2"/>
        <v>0</v>
      </c>
      <c r="G22" s="10">
        <v>0.126</v>
      </c>
      <c r="H22" s="10">
        <f t="shared" si="3"/>
        <v>1432.62</v>
      </c>
      <c r="I22" s="10">
        <f t="shared" si="4"/>
        <v>3342.78</v>
      </c>
      <c r="J22" s="10">
        <v>0</v>
      </c>
      <c r="K22" s="10">
        <f t="shared" si="5"/>
        <v>0</v>
      </c>
      <c r="L22" s="10">
        <f t="shared" si="6"/>
        <v>0</v>
      </c>
      <c r="M22" s="10">
        <v>0</v>
      </c>
      <c r="N22" s="10">
        <f t="shared" si="7"/>
        <v>0</v>
      </c>
      <c r="O22" s="10">
        <f t="shared" si="8"/>
        <v>0</v>
      </c>
      <c r="P22" s="10"/>
      <c r="Q22" s="10">
        <f t="shared" si="9"/>
        <v>0</v>
      </c>
      <c r="R22" s="10">
        <f t="shared" si="10"/>
        <v>0</v>
      </c>
      <c r="S22" s="10">
        <f t="shared" si="11"/>
        <v>0.126</v>
      </c>
      <c r="T22" s="10">
        <f t="shared" si="12"/>
        <v>4775.4</v>
      </c>
    </row>
    <row r="23" ht="30" customHeight="1" spans="1:20">
      <c r="A23" s="13">
        <v>18</v>
      </c>
      <c r="B23" s="13" t="s">
        <v>421</v>
      </c>
      <c r="C23" s="10">
        <v>0.71166</v>
      </c>
      <c r="D23" s="10">
        <f t="shared" si="0"/>
        <v>8091.5742</v>
      </c>
      <c r="E23" s="10">
        <f t="shared" si="1"/>
        <v>18880.3398</v>
      </c>
      <c r="F23" s="10">
        <f t="shared" si="2"/>
        <v>738.70308</v>
      </c>
      <c r="G23" s="10">
        <v>0.13044</v>
      </c>
      <c r="H23" s="10">
        <f t="shared" si="3"/>
        <v>1483.1028</v>
      </c>
      <c r="I23" s="10">
        <f t="shared" si="4"/>
        <v>3460.5732</v>
      </c>
      <c r="J23" s="10">
        <v>0</v>
      </c>
      <c r="K23" s="10">
        <f t="shared" si="5"/>
        <v>0</v>
      </c>
      <c r="L23" s="10">
        <f t="shared" si="6"/>
        <v>0</v>
      </c>
      <c r="M23" s="10">
        <v>0</v>
      </c>
      <c r="N23" s="10">
        <f t="shared" si="7"/>
        <v>0</v>
      </c>
      <c r="O23" s="10">
        <f t="shared" si="8"/>
        <v>0</v>
      </c>
      <c r="P23" s="10"/>
      <c r="Q23" s="10">
        <f t="shared" si="9"/>
        <v>0</v>
      </c>
      <c r="R23" s="10">
        <f t="shared" si="10"/>
        <v>0</v>
      </c>
      <c r="S23" s="10">
        <f t="shared" si="11"/>
        <v>0.8421</v>
      </c>
      <c r="T23" s="10">
        <f t="shared" si="12"/>
        <v>32654.29308</v>
      </c>
    </row>
    <row r="24" ht="30" customHeight="1" spans="1:20">
      <c r="A24" s="13">
        <v>19</v>
      </c>
      <c r="B24" s="13" t="s">
        <v>422</v>
      </c>
      <c r="C24" s="10">
        <v>0.232665</v>
      </c>
      <c r="D24" s="10">
        <f t="shared" si="0"/>
        <v>2645.40105</v>
      </c>
      <c r="E24" s="10">
        <f t="shared" si="1"/>
        <v>6172.60245</v>
      </c>
      <c r="F24" s="10">
        <f t="shared" si="2"/>
        <v>241.50627</v>
      </c>
      <c r="G24" s="10">
        <v>0</v>
      </c>
      <c r="H24" s="10">
        <f t="shared" si="3"/>
        <v>0</v>
      </c>
      <c r="I24" s="10">
        <f t="shared" si="4"/>
        <v>0</v>
      </c>
      <c r="J24" s="10">
        <v>0</v>
      </c>
      <c r="K24" s="10">
        <f t="shared" si="5"/>
        <v>0</v>
      </c>
      <c r="L24" s="10">
        <f t="shared" si="6"/>
        <v>0</v>
      </c>
      <c r="M24" s="10">
        <v>0</v>
      </c>
      <c r="N24" s="10">
        <f t="shared" si="7"/>
        <v>0</v>
      </c>
      <c r="O24" s="10">
        <f t="shared" si="8"/>
        <v>0</v>
      </c>
      <c r="P24" s="10"/>
      <c r="Q24" s="10">
        <f t="shared" si="9"/>
        <v>0</v>
      </c>
      <c r="R24" s="10">
        <f t="shared" si="10"/>
        <v>0</v>
      </c>
      <c r="S24" s="10">
        <f t="shared" si="11"/>
        <v>0.232665</v>
      </c>
      <c r="T24" s="10">
        <f t="shared" si="12"/>
        <v>9059.50977</v>
      </c>
    </row>
    <row r="25" ht="30" customHeight="1" spans="1:20">
      <c r="A25" s="13">
        <v>20</v>
      </c>
      <c r="B25" s="13" t="s">
        <v>423</v>
      </c>
      <c r="C25" s="10">
        <v>1.06179</v>
      </c>
      <c r="D25" s="10">
        <f t="shared" si="0"/>
        <v>12072.5523</v>
      </c>
      <c r="E25" s="10">
        <f t="shared" si="1"/>
        <v>28169.2887</v>
      </c>
      <c r="F25" s="10">
        <f t="shared" si="2"/>
        <v>1102.13802</v>
      </c>
      <c r="G25" s="10">
        <v>0</v>
      </c>
      <c r="H25" s="10">
        <f t="shared" si="3"/>
        <v>0</v>
      </c>
      <c r="I25" s="10">
        <f t="shared" si="4"/>
        <v>0</v>
      </c>
      <c r="J25" s="10">
        <v>0</v>
      </c>
      <c r="K25" s="10">
        <f t="shared" si="5"/>
        <v>0</v>
      </c>
      <c r="L25" s="10">
        <f t="shared" si="6"/>
        <v>0</v>
      </c>
      <c r="M25" s="10">
        <v>0</v>
      </c>
      <c r="N25" s="10">
        <f t="shared" si="7"/>
        <v>0</v>
      </c>
      <c r="O25" s="10">
        <f t="shared" si="8"/>
        <v>0</v>
      </c>
      <c r="P25" s="10"/>
      <c r="Q25" s="10">
        <f t="shared" si="9"/>
        <v>0</v>
      </c>
      <c r="R25" s="10">
        <f t="shared" si="10"/>
        <v>0</v>
      </c>
      <c r="S25" s="10">
        <f t="shared" si="11"/>
        <v>1.06179</v>
      </c>
      <c r="T25" s="10">
        <f t="shared" si="12"/>
        <v>41343.97902</v>
      </c>
    </row>
    <row r="26" ht="30" customHeight="1" spans="1:20">
      <c r="A26" s="13">
        <v>21</v>
      </c>
      <c r="B26" s="13" t="s">
        <v>424</v>
      </c>
      <c r="C26" s="10">
        <v>2.444685</v>
      </c>
      <c r="D26" s="10">
        <f t="shared" si="0"/>
        <v>27796.06845</v>
      </c>
      <c r="E26" s="10">
        <f t="shared" si="1"/>
        <v>64857.49305</v>
      </c>
      <c r="F26" s="10">
        <f t="shared" si="2"/>
        <v>2537.58303</v>
      </c>
      <c r="G26" s="10">
        <v>0.47385</v>
      </c>
      <c r="H26" s="10">
        <f t="shared" si="3"/>
        <v>5387.6745</v>
      </c>
      <c r="I26" s="10">
        <f t="shared" si="4"/>
        <v>12571.2405</v>
      </c>
      <c r="J26" s="10">
        <v>0.088755</v>
      </c>
      <c r="K26" s="10">
        <f t="shared" si="5"/>
        <v>1009.14435</v>
      </c>
      <c r="L26" s="10">
        <f t="shared" si="6"/>
        <v>2354.67015</v>
      </c>
      <c r="M26" s="10">
        <v>0</v>
      </c>
      <c r="N26" s="10">
        <f t="shared" si="7"/>
        <v>0</v>
      </c>
      <c r="O26" s="10">
        <f t="shared" si="8"/>
        <v>0</v>
      </c>
      <c r="P26" s="10"/>
      <c r="Q26" s="10">
        <f t="shared" si="9"/>
        <v>0</v>
      </c>
      <c r="R26" s="10">
        <f t="shared" si="10"/>
        <v>0</v>
      </c>
      <c r="S26" s="10">
        <f t="shared" si="11"/>
        <v>3.00729</v>
      </c>
      <c r="T26" s="10">
        <f t="shared" si="12"/>
        <v>116513.87403</v>
      </c>
    </row>
    <row r="27" ht="30" customHeight="1" spans="1:20">
      <c r="A27" s="13">
        <v>22</v>
      </c>
      <c r="B27" s="13" t="s">
        <v>425</v>
      </c>
      <c r="C27" s="10">
        <v>1.36338</v>
      </c>
      <c r="D27" s="10">
        <f t="shared" si="0"/>
        <v>15501.6306</v>
      </c>
      <c r="E27" s="10">
        <f t="shared" si="1"/>
        <v>36170.4714</v>
      </c>
      <c r="F27" s="10">
        <f t="shared" si="2"/>
        <v>1415.18844</v>
      </c>
      <c r="G27" s="10">
        <v>0.222825</v>
      </c>
      <c r="H27" s="10">
        <f t="shared" si="3"/>
        <v>2533.52025</v>
      </c>
      <c r="I27" s="10">
        <f t="shared" si="4"/>
        <v>5911.54725</v>
      </c>
      <c r="J27" s="10">
        <v>0</v>
      </c>
      <c r="K27" s="10">
        <f t="shared" si="5"/>
        <v>0</v>
      </c>
      <c r="L27" s="10">
        <f t="shared" si="6"/>
        <v>0</v>
      </c>
      <c r="M27" s="10">
        <v>0.55593</v>
      </c>
      <c r="N27" s="10">
        <f t="shared" si="7"/>
        <v>3160.46205</v>
      </c>
      <c r="O27" s="10">
        <f t="shared" si="8"/>
        <v>7374.41145</v>
      </c>
      <c r="P27" s="10"/>
      <c r="Q27" s="10">
        <f t="shared" si="9"/>
        <v>0</v>
      </c>
      <c r="R27" s="10">
        <f t="shared" si="10"/>
        <v>0</v>
      </c>
      <c r="S27" s="10">
        <f t="shared" si="11"/>
        <v>2.142135</v>
      </c>
      <c r="T27" s="10">
        <f t="shared" si="12"/>
        <v>72067.23144</v>
      </c>
    </row>
    <row r="28" ht="30" customHeight="1" spans="1:20">
      <c r="A28" s="13">
        <v>23</v>
      </c>
      <c r="B28" s="13" t="s">
        <v>426</v>
      </c>
      <c r="C28" s="10">
        <v>0.13446</v>
      </c>
      <c r="D28" s="10">
        <f t="shared" si="0"/>
        <v>1528.8102</v>
      </c>
      <c r="E28" s="10">
        <f t="shared" si="1"/>
        <v>3567.2238</v>
      </c>
      <c r="F28" s="10">
        <f t="shared" si="2"/>
        <v>139.56948</v>
      </c>
      <c r="G28" s="10">
        <v>0.44394</v>
      </c>
      <c r="H28" s="10">
        <f t="shared" si="3"/>
        <v>5047.5978</v>
      </c>
      <c r="I28" s="10">
        <f t="shared" si="4"/>
        <v>11777.7282</v>
      </c>
      <c r="J28" s="10">
        <v>0</v>
      </c>
      <c r="K28" s="10">
        <f t="shared" si="5"/>
        <v>0</v>
      </c>
      <c r="L28" s="10">
        <f t="shared" si="6"/>
        <v>0</v>
      </c>
      <c r="M28" s="10">
        <v>1.118415</v>
      </c>
      <c r="N28" s="10">
        <f t="shared" si="7"/>
        <v>6358.189275</v>
      </c>
      <c r="O28" s="10">
        <f t="shared" si="8"/>
        <v>14835.774975</v>
      </c>
      <c r="P28" s="10"/>
      <c r="Q28" s="10">
        <f t="shared" si="9"/>
        <v>0</v>
      </c>
      <c r="R28" s="10">
        <f t="shared" si="10"/>
        <v>0</v>
      </c>
      <c r="S28" s="10">
        <f t="shared" si="11"/>
        <v>1.696815</v>
      </c>
      <c r="T28" s="10">
        <f t="shared" si="12"/>
        <v>43254.89373</v>
      </c>
    </row>
    <row r="29" ht="30" customHeight="1" spans="1:20">
      <c r="A29" s="13">
        <v>24</v>
      </c>
      <c r="B29" s="13" t="s">
        <v>427</v>
      </c>
      <c r="C29" s="10"/>
      <c r="D29" s="10">
        <f t="shared" si="0"/>
        <v>0</v>
      </c>
      <c r="E29" s="10">
        <f t="shared" si="1"/>
        <v>0</v>
      </c>
      <c r="F29" s="10">
        <f t="shared" si="2"/>
        <v>0</v>
      </c>
      <c r="G29" s="10">
        <v>8.13291</v>
      </c>
      <c r="H29" s="10">
        <f t="shared" si="3"/>
        <v>92471.1867</v>
      </c>
      <c r="I29" s="10">
        <f t="shared" si="4"/>
        <v>215766.1023</v>
      </c>
      <c r="J29" s="10">
        <v>0</v>
      </c>
      <c r="K29" s="10">
        <f t="shared" si="5"/>
        <v>0</v>
      </c>
      <c r="L29" s="10">
        <f t="shared" si="6"/>
        <v>0</v>
      </c>
      <c r="M29" s="10">
        <v>0</v>
      </c>
      <c r="N29" s="10">
        <f t="shared" si="7"/>
        <v>0</v>
      </c>
      <c r="O29" s="10">
        <f t="shared" si="8"/>
        <v>0</v>
      </c>
      <c r="P29" s="10"/>
      <c r="Q29" s="10">
        <f t="shared" si="9"/>
        <v>0</v>
      </c>
      <c r="R29" s="10">
        <f t="shared" si="10"/>
        <v>0</v>
      </c>
      <c r="S29" s="10">
        <f t="shared" si="11"/>
        <v>8.13291</v>
      </c>
      <c r="T29" s="10">
        <f t="shared" si="12"/>
        <v>308237.289</v>
      </c>
    </row>
    <row r="30" ht="30" customHeight="1" spans="1:20">
      <c r="A30" s="13">
        <v>25</v>
      </c>
      <c r="B30" s="13" t="s">
        <v>428</v>
      </c>
      <c r="C30" s="10">
        <v>0.300345</v>
      </c>
      <c r="D30" s="10">
        <f t="shared" si="0"/>
        <v>3414.92265</v>
      </c>
      <c r="E30" s="10">
        <f t="shared" si="1"/>
        <v>7968.15285</v>
      </c>
      <c r="F30" s="10">
        <f t="shared" si="2"/>
        <v>311.75811</v>
      </c>
      <c r="G30" s="10">
        <v>0</v>
      </c>
      <c r="H30" s="10">
        <f t="shared" si="3"/>
        <v>0</v>
      </c>
      <c r="I30" s="10">
        <f t="shared" si="4"/>
        <v>0</v>
      </c>
      <c r="J30" s="10">
        <v>0</v>
      </c>
      <c r="K30" s="10">
        <f t="shared" si="5"/>
        <v>0</v>
      </c>
      <c r="L30" s="10">
        <f t="shared" si="6"/>
        <v>0</v>
      </c>
      <c r="M30" s="10">
        <v>0</v>
      </c>
      <c r="N30" s="10">
        <f t="shared" si="7"/>
        <v>0</v>
      </c>
      <c r="O30" s="10">
        <f t="shared" si="8"/>
        <v>0</v>
      </c>
      <c r="P30" s="10"/>
      <c r="Q30" s="10">
        <f t="shared" si="9"/>
        <v>0</v>
      </c>
      <c r="R30" s="10">
        <f t="shared" si="10"/>
        <v>0</v>
      </c>
      <c r="S30" s="10">
        <f t="shared" si="11"/>
        <v>0.300345</v>
      </c>
      <c r="T30" s="10">
        <f t="shared" si="12"/>
        <v>11694.83361</v>
      </c>
    </row>
    <row r="31" ht="30" customHeight="1" spans="1:20">
      <c r="A31" s="13">
        <v>26</v>
      </c>
      <c r="B31" s="13" t="s">
        <v>429</v>
      </c>
      <c r="C31" s="10">
        <v>6.19017</v>
      </c>
      <c r="D31" s="10">
        <f t="shared" si="0"/>
        <v>70382.2329</v>
      </c>
      <c r="E31" s="10">
        <f t="shared" si="1"/>
        <v>164225.2101</v>
      </c>
      <c r="F31" s="10">
        <f t="shared" si="2"/>
        <v>6425.39646</v>
      </c>
      <c r="G31" s="10">
        <v>5.771265</v>
      </c>
      <c r="H31" s="10">
        <f t="shared" si="3"/>
        <v>65619.28305</v>
      </c>
      <c r="I31" s="10">
        <f t="shared" si="4"/>
        <v>153111.66045</v>
      </c>
      <c r="J31" s="10">
        <v>0.552645</v>
      </c>
      <c r="K31" s="10">
        <f t="shared" si="5"/>
        <v>6283.57365</v>
      </c>
      <c r="L31" s="10">
        <f t="shared" si="6"/>
        <v>14661.67185</v>
      </c>
      <c r="M31" s="10">
        <v>0.56163</v>
      </c>
      <c r="N31" s="10">
        <f t="shared" si="7"/>
        <v>3192.86655</v>
      </c>
      <c r="O31" s="10">
        <f t="shared" si="8"/>
        <v>7450.02195</v>
      </c>
      <c r="P31" s="10"/>
      <c r="Q31" s="10">
        <f t="shared" si="9"/>
        <v>0</v>
      </c>
      <c r="R31" s="10">
        <f t="shared" si="10"/>
        <v>0</v>
      </c>
      <c r="S31" s="10">
        <f t="shared" si="11"/>
        <v>13.07571</v>
      </c>
      <c r="T31" s="10">
        <f t="shared" si="12"/>
        <v>491351.91696</v>
      </c>
    </row>
    <row r="32" ht="30" customHeight="1" spans="1:20">
      <c r="A32" s="13">
        <v>27</v>
      </c>
      <c r="B32" s="13" t="s">
        <v>430</v>
      </c>
      <c r="C32" s="10">
        <v>0.906915</v>
      </c>
      <c r="D32" s="10">
        <f t="shared" si="0"/>
        <v>10311.62355</v>
      </c>
      <c r="E32" s="10">
        <f t="shared" si="1"/>
        <v>24060.45495</v>
      </c>
      <c r="F32" s="10">
        <f t="shared" si="2"/>
        <v>941.37777</v>
      </c>
      <c r="G32" s="10">
        <v>0</v>
      </c>
      <c r="H32" s="10">
        <f t="shared" si="3"/>
        <v>0</v>
      </c>
      <c r="I32" s="10">
        <f t="shared" si="4"/>
        <v>0</v>
      </c>
      <c r="J32" s="10">
        <v>0</v>
      </c>
      <c r="K32" s="10">
        <f t="shared" si="5"/>
        <v>0</v>
      </c>
      <c r="L32" s="10">
        <f t="shared" si="6"/>
        <v>0</v>
      </c>
      <c r="M32" s="10">
        <v>1.11432</v>
      </c>
      <c r="N32" s="10">
        <f t="shared" si="7"/>
        <v>6334.9092</v>
      </c>
      <c r="O32" s="10">
        <f t="shared" si="8"/>
        <v>14781.4548</v>
      </c>
      <c r="P32" s="10"/>
      <c r="Q32" s="10">
        <f t="shared" si="9"/>
        <v>0</v>
      </c>
      <c r="R32" s="10">
        <f t="shared" si="10"/>
        <v>0</v>
      </c>
      <c r="S32" s="10">
        <f t="shared" si="11"/>
        <v>2.021235</v>
      </c>
      <c r="T32" s="10">
        <f t="shared" si="12"/>
        <v>56429.82027</v>
      </c>
    </row>
    <row r="33" ht="30" customHeight="1" spans="1:20">
      <c r="A33" s="13">
        <v>28</v>
      </c>
      <c r="B33" s="13" t="s">
        <v>431</v>
      </c>
      <c r="C33" s="10"/>
      <c r="D33" s="10">
        <f t="shared" si="0"/>
        <v>0</v>
      </c>
      <c r="E33" s="10">
        <f t="shared" si="1"/>
        <v>0</v>
      </c>
      <c r="F33" s="10">
        <f t="shared" si="2"/>
        <v>0</v>
      </c>
      <c r="G33" s="10">
        <v>0</v>
      </c>
      <c r="H33" s="10">
        <f t="shared" si="3"/>
        <v>0</v>
      </c>
      <c r="I33" s="10">
        <f t="shared" si="4"/>
        <v>0</v>
      </c>
      <c r="J33" s="10">
        <v>0</v>
      </c>
      <c r="K33" s="10">
        <f t="shared" si="5"/>
        <v>0</v>
      </c>
      <c r="L33" s="10">
        <f t="shared" si="6"/>
        <v>0</v>
      </c>
      <c r="M33" s="10">
        <v>0.01479</v>
      </c>
      <c r="N33" s="10">
        <f t="shared" si="7"/>
        <v>84.08115</v>
      </c>
      <c r="O33" s="10">
        <f t="shared" si="8"/>
        <v>196.18935</v>
      </c>
      <c r="P33" s="10"/>
      <c r="Q33" s="10">
        <f t="shared" si="9"/>
        <v>0</v>
      </c>
      <c r="R33" s="10">
        <f t="shared" si="10"/>
        <v>0</v>
      </c>
      <c r="S33" s="10">
        <f t="shared" si="11"/>
        <v>0.01479</v>
      </c>
      <c r="T33" s="10">
        <f t="shared" si="12"/>
        <v>280.2705</v>
      </c>
    </row>
    <row r="34" ht="30" customHeight="1" spans="1:20">
      <c r="A34" s="13">
        <v>29</v>
      </c>
      <c r="B34" s="13" t="s">
        <v>432</v>
      </c>
      <c r="C34" s="10">
        <v>0.895815</v>
      </c>
      <c r="D34" s="10">
        <f t="shared" si="0"/>
        <v>10185.41655</v>
      </c>
      <c r="E34" s="10">
        <f t="shared" si="1"/>
        <v>23765.97195</v>
      </c>
      <c r="F34" s="10">
        <f t="shared" si="2"/>
        <v>929.85597</v>
      </c>
      <c r="G34" s="10">
        <v>0.03297</v>
      </c>
      <c r="H34" s="10">
        <f t="shared" si="3"/>
        <v>374.8689</v>
      </c>
      <c r="I34" s="10">
        <f t="shared" si="4"/>
        <v>874.6941</v>
      </c>
      <c r="J34" s="10">
        <v>0</v>
      </c>
      <c r="K34" s="10">
        <f t="shared" si="5"/>
        <v>0</v>
      </c>
      <c r="L34" s="10">
        <f t="shared" si="6"/>
        <v>0</v>
      </c>
      <c r="M34" s="10">
        <v>0.61242</v>
      </c>
      <c r="N34" s="10">
        <f t="shared" si="7"/>
        <v>3481.6077</v>
      </c>
      <c r="O34" s="10">
        <f t="shared" si="8"/>
        <v>8123.7513</v>
      </c>
      <c r="P34" s="10"/>
      <c r="Q34" s="10">
        <f t="shared" si="9"/>
        <v>0</v>
      </c>
      <c r="R34" s="10">
        <f t="shared" si="10"/>
        <v>0</v>
      </c>
      <c r="S34" s="10">
        <f t="shared" si="11"/>
        <v>1.541205</v>
      </c>
      <c r="T34" s="10">
        <f t="shared" si="12"/>
        <v>47736.16647</v>
      </c>
    </row>
    <row r="35" ht="30" customHeight="1" spans="1:20">
      <c r="A35" s="13">
        <v>30</v>
      </c>
      <c r="B35" s="13" t="s">
        <v>433</v>
      </c>
      <c r="C35" s="10">
        <v>2.95971</v>
      </c>
      <c r="D35" s="10">
        <f t="shared" si="0"/>
        <v>33651.9027</v>
      </c>
      <c r="E35" s="10">
        <f t="shared" si="1"/>
        <v>78521.1063</v>
      </c>
      <c r="F35" s="10">
        <f t="shared" si="2"/>
        <v>3072.17898</v>
      </c>
      <c r="G35" s="10">
        <v>1.731645</v>
      </c>
      <c r="H35" s="10">
        <f t="shared" si="3"/>
        <v>19688.80365</v>
      </c>
      <c r="I35" s="10">
        <f t="shared" si="4"/>
        <v>45940.54185</v>
      </c>
      <c r="J35" s="10">
        <v>0</v>
      </c>
      <c r="K35" s="10">
        <f t="shared" si="5"/>
        <v>0</v>
      </c>
      <c r="L35" s="10">
        <f t="shared" si="6"/>
        <v>0</v>
      </c>
      <c r="M35" s="10">
        <v>0.82839</v>
      </c>
      <c r="N35" s="10">
        <f t="shared" si="7"/>
        <v>4709.39715</v>
      </c>
      <c r="O35" s="10">
        <f t="shared" si="8"/>
        <v>10988.59335</v>
      </c>
      <c r="P35" s="10"/>
      <c r="Q35" s="10">
        <f t="shared" si="9"/>
        <v>0</v>
      </c>
      <c r="R35" s="10">
        <f t="shared" si="10"/>
        <v>0</v>
      </c>
      <c r="S35" s="10">
        <f t="shared" si="11"/>
        <v>5.519745</v>
      </c>
      <c r="T35" s="10">
        <f t="shared" si="12"/>
        <v>196572.52398</v>
      </c>
    </row>
    <row r="36" ht="30" customHeight="1" spans="1:20">
      <c r="A36" s="13">
        <v>31</v>
      </c>
      <c r="B36" s="13" t="s">
        <v>434</v>
      </c>
      <c r="C36" s="10"/>
      <c r="D36" s="10">
        <f t="shared" si="0"/>
        <v>0</v>
      </c>
      <c r="E36" s="10">
        <f t="shared" si="1"/>
        <v>0</v>
      </c>
      <c r="F36" s="10">
        <f t="shared" si="2"/>
        <v>0</v>
      </c>
      <c r="G36" s="10">
        <v>0</v>
      </c>
      <c r="H36" s="10">
        <f t="shared" si="3"/>
        <v>0</v>
      </c>
      <c r="I36" s="10">
        <f t="shared" si="4"/>
        <v>0</v>
      </c>
      <c r="J36" s="10">
        <v>0</v>
      </c>
      <c r="K36" s="10">
        <f t="shared" si="5"/>
        <v>0</v>
      </c>
      <c r="L36" s="10">
        <f t="shared" si="6"/>
        <v>0</v>
      </c>
      <c r="M36" s="10">
        <v>0.01455</v>
      </c>
      <c r="N36" s="10">
        <f t="shared" si="7"/>
        <v>82.71675</v>
      </c>
      <c r="O36" s="10">
        <f t="shared" si="8"/>
        <v>193.00575</v>
      </c>
      <c r="P36" s="10"/>
      <c r="Q36" s="10">
        <f t="shared" si="9"/>
        <v>0</v>
      </c>
      <c r="R36" s="10">
        <f t="shared" si="10"/>
        <v>0</v>
      </c>
      <c r="S36" s="10">
        <f t="shared" si="11"/>
        <v>0.01455</v>
      </c>
      <c r="T36" s="10">
        <f t="shared" si="12"/>
        <v>275.7225</v>
      </c>
    </row>
    <row r="37" ht="30" customHeight="1" spans="1:20">
      <c r="A37" s="13">
        <v>32</v>
      </c>
      <c r="B37" s="13" t="s">
        <v>435</v>
      </c>
      <c r="C37" s="10">
        <v>2.67465</v>
      </c>
      <c r="D37" s="10">
        <f t="shared" si="0"/>
        <v>30410.7705</v>
      </c>
      <c r="E37" s="10">
        <f t="shared" si="1"/>
        <v>70958.4645</v>
      </c>
      <c r="F37" s="10">
        <f t="shared" si="2"/>
        <v>2776.2867</v>
      </c>
      <c r="G37" s="10">
        <v>1.11468</v>
      </c>
      <c r="H37" s="10">
        <f t="shared" si="3"/>
        <v>12673.9116</v>
      </c>
      <c r="I37" s="10">
        <f t="shared" si="4"/>
        <v>29572.4604</v>
      </c>
      <c r="J37" s="10">
        <v>0</v>
      </c>
      <c r="K37" s="10">
        <f t="shared" si="5"/>
        <v>0</v>
      </c>
      <c r="L37" s="10">
        <f t="shared" si="6"/>
        <v>0</v>
      </c>
      <c r="M37" s="10">
        <v>0.473415</v>
      </c>
      <c r="N37" s="10">
        <f t="shared" si="7"/>
        <v>2691.364275</v>
      </c>
      <c r="O37" s="10">
        <f t="shared" si="8"/>
        <v>6279.849975</v>
      </c>
      <c r="P37" s="10"/>
      <c r="Q37" s="10">
        <f t="shared" si="9"/>
        <v>0</v>
      </c>
      <c r="R37" s="10">
        <f t="shared" si="10"/>
        <v>0</v>
      </c>
      <c r="S37" s="10">
        <f t="shared" si="11"/>
        <v>4.262745</v>
      </c>
      <c r="T37" s="10">
        <f t="shared" si="12"/>
        <v>155363.10795</v>
      </c>
    </row>
    <row r="38" ht="30" customHeight="1" spans="1:20">
      <c r="A38" s="13">
        <v>33</v>
      </c>
      <c r="B38" s="13" t="s">
        <v>436</v>
      </c>
      <c r="C38" s="10">
        <v>0.242895</v>
      </c>
      <c r="D38" s="10">
        <f t="shared" si="0"/>
        <v>2761.71615</v>
      </c>
      <c r="E38" s="10">
        <f t="shared" si="1"/>
        <v>6444.00435</v>
      </c>
      <c r="F38" s="10">
        <f t="shared" si="2"/>
        <v>252.12501</v>
      </c>
      <c r="G38" s="10">
        <v>0.01866</v>
      </c>
      <c r="H38" s="10">
        <f t="shared" si="3"/>
        <v>212.1642</v>
      </c>
      <c r="I38" s="10">
        <f t="shared" si="4"/>
        <v>495.0498</v>
      </c>
      <c r="J38" s="10">
        <v>0</v>
      </c>
      <c r="K38" s="10">
        <f t="shared" si="5"/>
        <v>0</v>
      </c>
      <c r="L38" s="10">
        <f t="shared" si="6"/>
        <v>0</v>
      </c>
      <c r="M38" s="10">
        <v>0</v>
      </c>
      <c r="N38" s="10">
        <f t="shared" si="7"/>
        <v>0</v>
      </c>
      <c r="O38" s="10">
        <f t="shared" si="8"/>
        <v>0</v>
      </c>
      <c r="P38" s="10"/>
      <c r="Q38" s="10">
        <f t="shared" si="9"/>
        <v>0</v>
      </c>
      <c r="R38" s="10">
        <f t="shared" si="10"/>
        <v>0</v>
      </c>
      <c r="S38" s="10">
        <f t="shared" si="11"/>
        <v>0.261555</v>
      </c>
      <c r="T38" s="10">
        <f t="shared" si="12"/>
        <v>10165.05951</v>
      </c>
    </row>
    <row r="39" ht="30" customHeight="1" spans="1:20">
      <c r="A39" s="13">
        <v>34</v>
      </c>
      <c r="B39" s="13" t="s">
        <v>437</v>
      </c>
      <c r="C39" s="10">
        <v>1.28262</v>
      </c>
      <c r="D39" s="10">
        <f t="shared" si="0"/>
        <v>14583.3894</v>
      </c>
      <c r="E39" s="10">
        <f t="shared" si="1"/>
        <v>34027.9086</v>
      </c>
      <c r="F39" s="10">
        <f t="shared" si="2"/>
        <v>1331.35956</v>
      </c>
      <c r="G39" s="10">
        <v>0.20442</v>
      </c>
      <c r="H39" s="10">
        <f t="shared" si="3"/>
        <v>2324.2554</v>
      </c>
      <c r="I39" s="10">
        <f t="shared" si="4"/>
        <v>5423.2626</v>
      </c>
      <c r="J39" s="10">
        <v>0</v>
      </c>
      <c r="K39" s="10">
        <f t="shared" si="5"/>
        <v>0</v>
      </c>
      <c r="L39" s="10">
        <f t="shared" si="6"/>
        <v>0</v>
      </c>
      <c r="M39" s="10">
        <v>0.387405</v>
      </c>
      <c r="N39" s="10">
        <f t="shared" si="7"/>
        <v>2202.397425</v>
      </c>
      <c r="O39" s="10">
        <f t="shared" si="8"/>
        <v>5138.927325</v>
      </c>
      <c r="P39" s="10"/>
      <c r="Q39" s="10">
        <f t="shared" si="9"/>
        <v>0</v>
      </c>
      <c r="R39" s="10">
        <f t="shared" si="10"/>
        <v>0</v>
      </c>
      <c r="S39" s="10">
        <f t="shared" si="11"/>
        <v>1.874445</v>
      </c>
      <c r="T39" s="10">
        <f t="shared" si="12"/>
        <v>65031.50031</v>
      </c>
    </row>
    <row r="40" s="3" customFormat="1" ht="30" customHeight="1" spans="1:20">
      <c r="A40" s="13">
        <v>35</v>
      </c>
      <c r="B40" s="13" t="s">
        <v>438</v>
      </c>
      <c r="C40" s="8" t="s">
        <v>439</v>
      </c>
      <c r="D40" s="10"/>
      <c r="E40" s="10"/>
      <c r="F40" s="10"/>
      <c r="G40" s="10"/>
      <c r="H40" s="10"/>
      <c r="I40" s="10"/>
      <c r="J40" s="10"/>
      <c r="K40" s="10"/>
      <c r="L40" s="10"/>
      <c r="M40" s="10">
        <v>0.220065</v>
      </c>
      <c r="N40" s="10">
        <f t="shared" si="7"/>
        <v>1251.069525</v>
      </c>
      <c r="O40" s="10">
        <f t="shared" si="8"/>
        <v>2919.162225</v>
      </c>
      <c r="P40" s="10"/>
      <c r="Q40" s="10"/>
      <c r="R40" s="10"/>
      <c r="S40" s="10">
        <f>M40</f>
        <v>0.220065</v>
      </c>
      <c r="T40" s="10">
        <f t="shared" si="12"/>
        <v>4170.23175</v>
      </c>
    </row>
    <row r="41" s="2" customFormat="1" ht="30" customHeight="1" spans="1:20">
      <c r="A41" s="57" t="s">
        <v>19</v>
      </c>
      <c r="B41" s="58"/>
      <c r="C41" s="59">
        <f t="shared" ref="C41:L41" si="13">SUM(C6:C39)</f>
        <v>52.241925</v>
      </c>
      <c r="D41" s="59">
        <f t="shared" si="13"/>
        <v>593990.68725</v>
      </c>
      <c r="E41" s="59">
        <f t="shared" si="13"/>
        <v>1385978.27025</v>
      </c>
      <c r="F41" s="59">
        <f t="shared" si="13"/>
        <v>54227.11815</v>
      </c>
      <c r="G41" s="59">
        <f t="shared" si="13"/>
        <v>30.565035</v>
      </c>
      <c r="H41" s="59">
        <f t="shared" si="13"/>
        <v>347524.44795</v>
      </c>
      <c r="I41" s="59">
        <f t="shared" si="13"/>
        <v>810890.37855</v>
      </c>
      <c r="J41" s="59">
        <f t="shared" si="13"/>
        <v>7.70421</v>
      </c>
      <c r="K41" s="59">
        <f t="shared" si="13"/>
        <v>87596.8677</v>
      </c>
      <c r="L41" s="59">
        <f t="shared" si="13"/>
        <v>204392.6913</v>
      </c>
      <c r="M41" s="59">
        <v>0.220065</v>
      </c>
      <c r="N41" s="59">
        <f>SUM(N6:N39)</f>
        <v>74799.108375</v>
      </c>
      <c r="O41" s="59">
        <f>SUM(O6:O39)</f>
        <v>174531.252875</v>
      </c>
      <c r="P41" s="59">
        <f>SUM(P6:P39)</f>
        <v>0.3831</v>
      </c>
      <c r="Q41" s="59">
        <f>SUM(Q6:Q39)</f>
        <v>2177.9235</v>
      </c>
      <c r="R41" s="59">
        <f>SUM(R6:R39)</f>
        <v>5081.8215</v>
      </c>
      <c r="S41" s="59">
        <f>SUM(S6:S40)</f>
        <v>104.27161</v>
      </c>
      <c r="T41" s="59">
        <f>SUM(T6:T40)</f>
        <v>3745360.79915</v>
      </c>
    </row>
  </sheetData>
  <mergeCells count="13">
    <mergeCell ref="A1:T1"/>
    <mergeCell ref="N2:T2"/>
    <mergeCell ref="C3:L3"/>
    <mergeCell ref="C4:F4"/>
    <mergeCell ref="G4:I4"/>
    <mergeCell ref="J4:L4"/>
    <mergeCell ref="A41:B41"/>
    <mergeCell ref="A3:A5"/>
    <mergeCell ref="B3:B5"/>
    <mergeCell ref="S3:S5"/>
    <mergeCell ref="T3:T5"/>
    <mergeCell ref="M3:O4"/>
    <mergeCell ref="P3:R4"/>
  </mergeCells>
  <pageMargins left="0.75" right="0.75" top="1" bottom="1" header="0.5" footer="0.5"/>
  <pageSetup paperSize="9" scale="64" fitToHeight="0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24"/>
  <sheetViews>
    <sheetView workbookViewId="0">
      <selection activeCell="A1" sqref="A1:T1"/>
    </sheetView>
  </sheetViews>
  <sheetFormatPr defaultColWidth="9" defaultRowHeight="13.5"/>
  <cols>
    <col min="1" max="2" width="9" style="3"/>
    <col min="3" max="3" width="9.25" style="3"/>
    <col min="4" max="5" width="14.125" style="3"/>
    <col min="6" max="6" width="12.875" style="3"/>
    <col min="7" max="7" width="9.25" style="3"/>
    <col min="8" max="9" width="14.125" style="3"/>
    <col min="10" max="10" width="9" style="3"/>
    <col min="11" max="12" width="12.875" style="3"/>
    <col min="13" max="13" width="9" style="3"/>
    <col min="14" max="15" width="12.875" style="3"/>
    <col min="16" max="17" width="9" style="3"/>
    <col min="18" max="18" width="12.625" style="3"/>
    <col min="19" max="19" width="9.25" style="3"/>
    <col min="20" max="20" width="15.375" style="3"/>
    <col min="21" max="16384" width="9" style="3"/>
  </cols>
  <sheetData>
    <row r="1" ht="31.5" spans="1:20">
      <c r="A1" s="4" t="s">
        <v>440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ht="25.5" spans="1:20">
      <c r="A2" s="30"/>
      <c r="B2" s="30"/>
      <c r="C2" s="31"/>
      <c r="D2" s="31"/>
      <c r="E2" s="31"/>
      <c r="F2" s="31"/>
      <c r="G2" s="31"/>
      <c r="H2" s="31"/>
      <c r="I2" s="31"/>
      <c r="J2" s="31"/>
      <c r="K2" s="31"/>
      <c r="L2" s="31"/>
      <c r="M2" s="19"/>
      <c r="N2" s="19"/>
      <c r="O2" s="19"/>
      <c r="P2" s="53" t="s">
        <v>1</v>
      </c>
      <c r="Q2" s="53"/>
      <c r="R2" s="53"/>
      <c r="S2" s="53"/>
      <c r="T2" s="53"/>
    </row>
    <row r="3" ht="25.5" spans="1:20">
      <c r="A3" s="5" t="s">
        <v>2</v>
      </c>
      <c r="B3" s="5" t="s">
        <v>3</v>
      </c>
      <c r="C3" s="32" t="s">
        <v>4</v>
      </c>
      <c r="D3" s="33"/>
      <c r="E3" s="33"/>
      <c r="F3" s="33"/>
      <c r="G3" s="33"/>
      <c r="H3" s="33"/>
      <c r="I3" s="33"/>
      <c r="J3" s="33"/>
      <c r="K3" s="33"/>
      <c r="L3" s="41"/>
      <c r="M3" s="42" t="s">
        <v>5</v>
      </c>
      <c r="N3" s="43"/>
      <c r="O3" s="44"/>
      <c r="P3" s="42" t="s">
        <v>107</v>
      </c>
      <c r="Q3" s="43"/>
      <c r="R3" s="44"/>
      <c r="S3" s="48" t="s">
        <v>6</v>
      </c>
      <c r="T3" s="48" t="s">
        <v>7</v>
      </c>
    </row>
    <row r="4" ht="18.75" spans="1:20">
      <c r="A4" s="5"/>
      <c r="B4" s="5"/>
      <c r="C4" s="7" t="s">
        <v>8</v>
      </c>
      <c r="D4" s="7"/>
      <c r="E4" s="7"/>
      <c r="F4" s="7"/>
      <c r="G4" s="7" t="s">
        <v>9</v>
      </c>
      <c r="H4" s="7"/>
      <c r="I4" s="7"/>
      <c r="J4" s="7" t="s">
        <v>10</v>
      </c>
      <c r="K4" s="7"/>
      <c r="L4" s="7"/>
      <c r="M4" s="45"/>
      <c r="N4" s="46"/>
      <c r="O4" s="47"/>
      <c r="P4" s="45"/>
      <c r="Q4" s="46"/>
      <c r="R4" s="47"/>
      <c r="S4" s="49"/>
      <c r="T4" s="49"/>
    </row>
    <row r="5" ht="18.75" spans="1:20">
      <c r="A5" s="5"/>
      <c r="B5" s="5"/>
      <c r="C5" s="7" t="s">
        <v>11</v>
      </c>
      <c r="D5" s="7" t="s">
        <v>12</v>
      </c>
      <c r="E5" s="7" t="s">
        <v>13</v>
      </c>
      <c r="F5" s="7" t="s">
        <v>14</v>
      </c>
      <c r="G5" s="7" t="s">
        <v>11</v>
      </c>
      <c r="H5" s="7" t="s">
        <v>12</v>
      </c>
      <c r="I5" s="7" t="s">
        <v>13</v>
      </c>
      <c r="J5" s="7" t="s">
        <v>11</v>
      </c>
      <c r="K5" s="7" t="s">
        <v>12</v>
      </c>
      <c r="L5" s="20" t="s">
        <v>13</v>
      </c>
      <c r="M5" s="7" t="s">
        <v>11</v>
      </c>
      <c r="N5" s="7" t="s">
        <v>12</v>
      </c>
      <c r="O5" s="7" t="s">
        <v>13</v>
      </c>
      <c r="P5" s="7" t="s">
        <v>11</v>
      </c>
      <c r="Q5" s="7" t="s">
        <v>12</v>
      </c>
      <c r="R5" s="7" t="s">
        <v>13</v>
      </c>
      <c r="S5" s="50"/>
      <c r="T5" s="50"/>
    </row>
    <row r="6" ht="30" customHeight="1" spans="1:21">
      <c r="A6" s="8">
        <v>1</v>
      </c>
      <c r="B6" s="51" t="s">
        <v>441</v>
      </c>
      <c r="C6" s="11">
        <v>5.547405</v>
      </c>
      <c r="D6" s="11">
        <f t="shared" ref="D6:D23" si="0">C6*37900*0.3</f>
        <v>63073.99485</v>
      </c>
      <c r="E6" s="11">
        <f t="shared" ref="E6:E23" si="1">C6*37900*0.7</f>
        <v>147172.65465</v>
      </c>
      <c r="F6" s="11">
        <f t="shared" ref="F6:F23" si="2">C6*1730*0.6</f>
        <v>5758.20639</v>
      </c>
      <c r="G6" s="52">
        <v>4.00068</v>
      </c>
      <c r="H6" s="11">
        <f t="shared" ref="H6:H23" si="3">G6*37900*0.3</f>
        <v>45487.7316</v>
      </c>
      <c r="I6" s="11">
        <f t="shared" ref="I6:I23" si="4">G6*37900*0.7</f>
        <v>106138.0404</v>
      </c>
      <c r="J6" s="52">
        <v>0.28104</v>
      </c>
      <c r="K6" s="11">
        <f t="shared" ref="K6:K23" si="5">J6*37900*0.3</f>
        <v>3195.4248</v>
      </c>
      <c r="L6" s="11">
        <f t="shared" ref="L6:L23" si="6">J6*37900*0.7</f>
        <v>7455.9912</v>
      </c>
      <c r="M6" s="11">
        <v>0</v>
      </c>
      <c r="N6" s="11">
        <f t="shared" ref="N6:N23" si="7">M6*18950*0.3</f>
        <v>0</v>
      </c>
      <c r="O6" s="11">
        <f t="shared" ref="O6:O23" si="8">M6*18950*0.7</f>
        <v>0</v>
      </c>
      <c r="P6" s="11"/>
      <c r="Q6" s="11"/>
      <c r="R6" s="11"/>
      <c r="S6" s="11">
        <f t="shared" ref="S6:S23" si="9">P6+M6+J6+G6+C6</f>
        <v>9.829125</v>
      </c>
      <c r="T6" s="11">
        <f t="shared" ref="T6:T23" si="10">R6+Q6+O6+N6+L6+K6+I6+F6+E6+D6</f>
        <v>332794.31229</v>
      </c>
      <c r="U6" s="55" t="s">
        <v>442</v>
      </c>
    </row>
    <row r="7" ht="30" customHeight="1" spans="1:21">
      <c r="A7" s="8">
        <v>2</v>
      </c>
      <c r="B7" s="51" t="s">
        <v>443</v>
      </c>
      <c r="C7" s="11">
        <v>2.999595</v>
      </c>
      <c r="D7" s="11">
        <f t="shared" si="0"/>
        <v>34105.39515</v>
      </c>
      <c r="E7" s="11">
        <f t="shared" si="1"/>
        <v>79579.25535</v>
      </c>
      <c r="F7" s="11">
        <f t="shared" si="2"/>
        <v>3113.57961</v>
      </c>
      <c r="G7" s="52">
        <v>1.59302999999999</v>
      </c>
      <c r="H7" s="11">
        <f t="shared" si="3"/>
        <v>18112.7510999999</v>
      </c>
      <c r="I7" s="11">
        <f t="shared" si="4"/>
        <v>42263.0858999997</v>
      </c>
      <c r="J7" s="52">
        <v>0</v>
      </c>
      <c r="K7" s="11">
        <f t="shared" si="5"/>
        <v>0</v>
      </c>
      <c r="L7" s="11">
        <f t="shared" si="6"/>
        <v>0</v>
      </c>
      <c r="M7" s="11">
        <v>0</v>
      </c>
      <c r="N7" s="11">
        <f t="shared" si="7"/>
        <v>0</v>
      </c>
      <c r="O7" s="11">
        <f t="shared" si="8"/>
        <v>0</v>
      </c>
      <c r="P7" s="11"/>
      <c r="Q7" s="11"/>
      <c r="R7" s="11"/>
      <c r="S7" s="11">
        <f t="shared" si="9"/>
        <v>4.59262499999999</v>
      </c>
      <c r="T7" s="11">
        <f t="shared" si="10"/>
        <v>159061.31601</v>
      </c>
      <c r="U7" s="55" t="s">
        <v>442</v>
      </c>
    </row>
    <row r="8" ht="30" customHeight="1" spans="1:21">
      <c r="A8" s="8">
        <v>3</v>
      </c>
      <c r="B8" s="51" t="s">
        <v>444</v>
      </c>
      <c r="C8" s="11">
        <v>1.01217</v>
      </c>
      <c r="D8" s="11">
        <f t="shared" si="0"/>
        <v>11508.3729</v>
      </c>
      <c r="E8" s="11">
        <f t="shared" si="1"/>
        <v>26852.8701</v>
      </c>
      <c r="F8" s="11">
        <f t="shared" si="2"/>
        <v>1050.63246</v>
      </c>
      <c r="G8" s="52">
        <v>1.88149499999998</v>
      </c>
      <c r="H8" s="11">
        <f t="shared" si="3"/>
        <v>21392.5981499998</v>
      </c>
      <c r="I8" s="11">
        <f t="shared" si="4"/>
        <v>49916.0623499995</v>
      </c>
      <c r="J8" s="52">
        <v>0</v>
      </c>
      <c r="K8" s="11">
        <f t="shared" si="5"/>
        <v>0</v>
      </c>
      <c r="L8" s="11">
        <f t="shared" si="6"/>
        <v>0</v>
      </c>
      <c r="M8" s="11">
        <v>0</v>
      </c>
      <c r="N8" s="11">
        <f t="shared" si="7"/>
        <v>0</v>
      </c>
      <c r="O8" s="11">
        <f t="shared" si="8"/>
        <v>0</v>
      </c>
      <c r="P8" s="11"/>
      <c r="Q8" s="11"/>
      <c r="R8" s="11"/>
      <c r="S8" s="11">
        <f t="shared" si="9"/>
        <v>2.89366499999998</v>
      </c>
      <c r="T8" s="11">
        <f t="shared" si="10"/>
        <v>89327.9378099995</v>
      </c>
      <c r="U8" s="55" t="s">
        <v>442</v>
      </c>
    </row>
    <row r="9" ht="30" customHeight="1" spans="1:21">
      <c r="A9" s="8">
        <v>4</v>
      </c>
      <c r="B9" s="51" t="s">
        <v>445</v>
      </c>
      <c r="C9" s="11">
        <v>2.06937</v>
      </c>
      <c r="D9" s="11">
        <f t="shared" si="0"/>
        <v>23528.7369</v>
      </c>
      <c r="E9" s="11">
        <f t="shared" si="1"/>
        <v>54900.3861</v>
      </c>
      <c r="F9" s="11">
        <f t="shared" si="2"/>
        <v>2148.00606</v>
      </c>
      <c r="G9" s="52">
        <v>0.07113</v>
      </c>
      <c r="H9" s="11">
        <f t="shared" si="3"/>
        <v>808.7481</v>
      </c>
      <c r="I9" s="11">
        <f t="shared" si="4"/>
        <v>1887.0789</v>
      </c>
      <c r="J9" s="52">
        <v>0</v>
      </c>
      <c r="K9" s="11">
        <f t="shared" si="5"/>
        <v>0</v>
      </c>
      <c r="L9" s="11">
        <f t="shared" si="6"/>
        <v>0</v>
      </c>
      <c r="M9" s="11">
        <v>0.175994999999999</v>
      </c>
      <c r="N9" s="11">
        <f t="shared" si="7"/>
        <v>1000.53157499999</v>
      </c>
      <c r="O9" s="11">
        <f t="shared" si="8"/>
        <v>2334.57367499999</v>
      </c>
      <c r="P9" s="11"/>
      <c r="Q9" s="11"/>
      <c r="R9" s="11"/>
      <c r="S9" s="11">
        <f t="shared" si="9"/>
        <v>2.316495</v>
      </c>
      <c r="T9" s="11">
        <f t="shared" si="10"/>
        <v>85799.31321</v>
      </c>
      <c r="U9" s="55" t="s">
        <v>442</v>
      </c>
    </row>
    <row r="10" ht="30" customHeight="1" spans="1:21">
      <c r="A10" s="8">
        <v>5</v>
      </c>
      <c r="B10" s="51" t="s">
        <v>446</v>
      </c>
      <c r="C10" s="11"/>
      <c r="D10" s="11">
        <f t="shared" si="0"/>
        <v>0</v>
      </c>
      <c r="E10" s="11">
        <f t="shared" si="1"/>
        <v>0</v>
      </c>
      <c r="F10" s="11">
        <f t="shared" si="2"/>
        <v>0</v>
      </c>
      <c r="G10" s="52">
        <v>3.78782999999998</v>
      </c>
      <c r="H10" s="11">
        <f t="shared" si="3"/>
        <v>43067.6270999998</v>
      </c>
      <c r="I10" s="11">
        <f t="shared" si="4"/>
        <v>100491.129899999</v>
      </c>
      <c r="J10" s="52">
        <v>0</v>
      </c>
      <c r="K10" s="11">
        <f t="shared" si="5"/>
        <v>0</v>
      </c>
      <c r="L10" s="11">
        <f t="shared" si="6"/>
        <v>0</v>
      </c>
      <c r="M10" s="11">
        <v>0</v>
      </c>
      <c r="N10" s="11">
        <f t="shared" si="7"/>
        <v>0</v>
      </c>
      <c r="O10" s="11">
        <f t="shared" si="8"/>
        <v>0</v>
      </c>
      <c r="P10" s="11"/>
      <c r="Q10" s="11"/>
      <c r="R10" s="11"/>
      <c r="S10" s="11">
        <f t="shared" si="9"/>
        <v>3.78782999999998</v>
      </c>
      <c r="T10" s="11">
        <f t="shared" si="10"/>
        <v>100491.129899999</v>
      </c>
      <c r="U10" s="55"/>
    </row>
    <row r="11" ht="30" customHeight="1" spans="1:21">
      <c r="A11" s="8">
        <v>6</v>
      </c>
      <c r="B11" s="51" t="s">
        <v>447</v>
      </c>
      <c r="C11" s="11">
        <v>2.59263</v>
      </c>
      <c r="D11" s="11">
        <f t="shared" si="0"/>
        <v>29478.2031</v>
      </c>
      <c r="E11" s="11">
        <f t="shared" si="1"/>
        <v>68782.4739</v>
      </c>
      <c r="F11" s="11">
        <f t="shared" si="2"/>
        <v>2691.14994</v>
      </c>
      <c r="G11" s="52">
        <v>5.33886</v>
      </c>
      <c r="H11" s="11">
        <f t="shared" si="3"/>
        <v>60702.8382</v>
      </c>
      <c r="I11" s="11">
        <f t="shared" si="4"/>
        <v>141639.9558</v>
      </c>
      <c r="J11" s="52">
        <v>0.250395</v>
      </c>
      <c r="K11" s="11">
        <f t="shared" si="5"/>
        <v>2846.99115</v>
      </c>
      <c r="L11" s="11">
        <f t="shared" si="6"/>
        <v>6642.97935</v>
      </c>
      <c r="M11" s="54">
        <v>0.527</v>
      </c>
      <c r="N11" s="11">
        <f t="shared" si="7"/>
        <v>2995.995</v>
      </c>
      <c r="O11" s="11">
        <f t="shared" si="8"/>
        <v>6990.655</v>
      </c>
      <c r="P11" s="11"/>
      <c r="Q11" s="11"/>
      <c r="R11" s="11"/>
      <c r="S11" s="11">
        <f t="shared" si="9"/>
        <v>8.708885</v>
      </c>
      <c r="T11" s="11">
        <f t="shared" si="10"/>
        <v>262068.40324</v>
      </c>
      <c r="U11" s="55"/>
    </row>
    <row r="12" ht="30" customHeight="1" spans="1:21">
      <c r="A12" s="8">
        <v>7</v>
      </c>
      <c r="B12" s="51" t="s">
        <v>448</v>
      </c>
      <c r="C12" s="11">
        <v>2.004885</v>
      </c>
      <c r="D12" s="11">
        <f t="shared" si="0"/>
        <v>22795.54245</v>
      </c>
      <c r="E12" s="11">
        <f t="shared" si="1"/>
        <v>53189.59905</v>
      </c>
      <c r="F12" s="11">
        <f t="shared" si="2"/>
        <v>2081.07063</v>
      </c>
      <c r="G12" s="52">
        <v>2.005395</v>
      </c>
      <c r="H12" s="11">
        <f t="shared" si="3"/>
        <v>22801.34115</v>
      </c>
      <c r="I12" s="11">
        <f t="shared" si="4"/>
        <v>53203.12935</v>
      </c>
      <c r="J12" s="52">
        <v>0</v>
      </c>
      <c r="K12" s="11">
        <f t="shared" si="5"/>
        <v>0</v>
      </c>
      <c r="L12" s="11">
        <f t="shared" si="6"/>
        <v>0</v>
      </c>
      <c r="M12" s="54">
        <v>0.895</v>
      </c>
      <c r="N12" s="11">
        <f t="shared" si="7"/>
        <v>5088.075</v>
      </c>
      <c r="O12" s="11">
        <f t="shared" si="8"/>
        <v>11872.175</v>
      </c>
      <c r="P12" s="11"/>
      <c r="Q12" s="11"/>
      <c r="R12" s="11"/>
      <c r="S12" s="11">
        <f t="shared" si="9"/>
        <v>4.90528</v>
      </c>
      <c r="T12" s="11">
        <f t="shared" si="10"/>
        <v>148229.59148</v>
      </c>
      <c r="U12" s="55"/>
    </row>
    <row r="13" ht="30" customHeight="1" spans="1:21">
      <c r="A13" s="8">
        <v>8</v>
      </c>
      <c r="B13" s="51" t="s">
        <v>449</v>
      </c>
      <c r="C13" s="11"/>
      <c r="D13" s="11">
        <f t="shared" si="0"/>
        <v>0</v>
      </c>
      <c r="E13" s="11">
        <f t="shared" si="1"/>
        <v>0</v>
      </c>
      <c r="F13" s="11">
        <f t="shared" si="2"/>
        <v>0</v>
      </c>
      <c r="G13" s="52">
        <v>0.622755</v>
      </c>
      <c r="H13" s="11">
        <f t="shared" si="3"/>
        <v>7080.72435</v>
      </c>
      <c r="I13" s="11">
        <f t="shared" si="4"/>
        <v>16521.69015</v>
      </c>
      <c r="J13" s="52">
        <v>0.09717</v>
      </c>
      <c r="K13" s="11">
        <f t="shared" si="5"/>
        <v>1104.8229</v>
      </c>
      <c r="L13" s="11">
        <f t="shared" si="6"/>
        <v>2577.9201</v>
      </c>
      <c r="M13" s="54">
        <v>0.216</v>
      </c>
      <c r="N13" s="11">
        <f t="shared" si="7"/>
        <v>1227.96</v>
      </c>
      <c r="O13" s="11">
        <f t="shared" si="8"/>
        <v>2865.24</v>
      </c>
      <c r="P13" s="11"/>
      <c r="Q13" s="11"/>
      <c r="R13" s="11"/>
      <c r="S13" s="11">
        <f t="shared" si="9"/>
        <v>0.935925</v>
      </c>
      <c r="T13" s="11">
        <f t="shared" si="10"/>
        <v>24297.63315</v>
      </c>
      <c r="U13" s="55" t="s">
        <v>442</v>
      </c>
    </row>
    <row r="14" ht="30" customHeight="1" spans="1:21">
      <c r="A14" s="8">
        <v>9</v>
      </c>
      <c r="B14" s="51" t="s">
        <v>450</v>
      </c>
      <c r="C14" s="11">
        <v>1.783725</v>
      </c>
      <c r="D14" s="11">
        <f t="shared" si="0"/>
        <v>20280.95325</v>
      </c>
      <c r="E14" s="11">
        <f t="shared" si="1"/>
        <v>47322.22425</v>
      </c>
      <c r="F14" s="11">
        <f t="shared" si="2"/>
        <v>1851.50655</v>
      </c>
      <c r="G14" s="52">
        <v>8.182125</v>
      </c>
      <c r="H14" s="11">
        <f t="shared" si="3"/>
        <v>93030.76125</v>
      </c>
      <c r="I14" s="11">
        <f t="shared" si="4"/>
        <v>217071.77625</v>
      </c>
      <c r="J14" s="52">
        <v>0.233295</v>
      </c>
      <c r="K14" s="11">
        <f t="shared" si="5"/>
        <v>2652.56415</v>
      </c>
      <c r="L14" s="11">
        <f t="shared" si="6"/>
        <v>6189.31635</v>
      </c>
      <c r="M14" s="54">
        <v>0.189</v>
      </c>
      <c r="N14" s="11">
        <f t="shared" si="7"/>
        <v>1074.465</v>
      </c>
      <c r="O14" s="11">
        <f t="shared" si="8"/>
        <v>2507.085</v>
      </c>
      <c r="P14" s="11"/>
      <c r="Q14" s="11"/>
      <c r="R14" s="11"/>
      <c r="S14" s="11">
        <f t="shared" si="9"/>
        <v>10.388145</v>
      </c>
      <c r="T14" s="11">
        <f t="shared" si="10"/>
        <v>298949.8908</v>
      </c>
      <c r="U14" s="55" t="s">
        <v>442</v>
      </c>
    </row>
    <row r="15" ht="30" customHeight="1" spans="1:21">
      <c r="A15" s="8">
        <v>10</v>
      </c>
      <c r="B15" s="51" t="s">
        <v>451</v>
      </c>
      <c r="C15" s="11"/>
      <c r="D15" s="11">
        <f t="shared" si="0"/>
        <v>0</v>
      </c>
      <c r="E15" s="11">
        <f t="shared" si="1"/>
        <v>0</v>
      </c>
      <c r="F15" s="11">
        <f t="shared" si="2"/>
        <v>0</v>
      </c>
      <c r="G15" s="52">
        <v>2.294865</v>
      </c>
      <c r="H15" s="11">
        <f t="shared" si="3"/>
        <v>26092.61505</v>
      </c>
      <c r="I15" s="11">
        <f t="shared" si="4"/>
        <v>60882.76845</v>
      </c>
      <c r="J15" s="52">
        <v>0</v>
      </c>
      <c r="K15" s="11">
        <f t="shared" si="5"/>
        <v>0</v>
      </c>
      <c r="L15" s="11">
        <f t="shared" si="6"/>
        <v>0</v>
      </c>
      <c r="M15" s="54">
        <v>0.88</v>
      </c>
      <c r="N15" s="11">
        <f t="shared" si="7"/>
        <v>5002.8</v>
      </c>
      <c r="O15" s="11">
        <f t="shared" si="8"/>
        <v>11673.2</v>
      </c>
      <c r="P15" s="11"/>
      <c r="Q15" s="11"/>
      <c r="R15" s="11"/>
      <c r="S15" s="11">
        <f t="shared" si="9"/>
        <v>3.174865</v>
      </c>
      <c r="T15" s="11">
        <f t="shared" si="10"/>
        <v>77558.76845</v>
      </c>
      <c r="U15" s="55" t="s">
        <v>442</v>
      </c>
    </row>
    <row r="16" ht="30" customHeight="1" spans="1:21">
      <c r="A16" s="8">
        <v>11</v>
      </c>
      <c r="B16" s="51" t="s">
        <v>452</v>
      </c>
      <c r="C16" s="11"/>
      <c r="D16" s="11">
        <f t="shared" si="0"/>
        <v>0</v>
      </c>
      <c r="E16" s="11">
        <f t="shared" si="1"/>
        <v>0</v>
      </c>
      <c r="F16" s="11">
        <f t="shared" si="2"/>
        <v>0</v>
      </c>
      <c r="G16" s="52">
        <v>0.05484</v>
      </c>
      <c r="H16" s="11">
        <f t="shared" si="3"/>
        <v>623.5308</v>
      </c>
      <c r="I16" s="11">
        <f t="shared" si="4"/>
        <v>1454.9052</v>
      </c>
      <c r="J16" s="52">
        <v>0</v>
      </c>
      <c r="K16" s="11">
        <f t="shared" si="5"/>
        <v>0</v>
      </c>
      <c r="L16" s="11">
        <f t="shared" si="6"/>
        <v>0</v>
      </c>
      <c r="M16" s="54"/>
      <c r="N16" s="11">
        <f t="shared" si="7"/>
        <v>0</v>
      </c>
      <c r="O16" s="11">
        <f t="shared" si="8"/>
        <v>0</v>
      </c>
      <c r="P16" s="11"/>
      <c r="Q16" s="11"/>
      <c r="R16" s="11"/>
      <c r="S16" s="11">
        <f t="shared" si="9"/>
        <v>0.05484</v>
      </c>
      <c r="T16" s="11">
        <f t="shared" si="10"/>
        <v>1454.9052</v>
      </c>
      <c r="U16" s="55" t="s">
        <v>442</v>
      </c>
    </row>
    <row r="17" ht="30" customHeight="1" spans="1:21">
      <c r="A17" s="8">
        <v>12</v>
      </c>
      <c r="B17" s="51" t="s">
        <v>453</v>
      </c>
      <c r="C17" s="11">
        <v>1.097895</v>
      </c>
      <c r="D17" s="11">
        <f t="shared" si="0"/>
        <v>12483.06615</v>
      </c>
      <c r="E17" s="11">
        <f t="shared" si="1"/>
        <v>29127.15435</v>
      </c>
      <c r="F17" s="11">
        <f t="shared" si="2"/>
        <v>1139.61501</v>
      </c>
      <c r="G17" s="52">
        <v>2.59062</v>
      </c>
      <c r="H17" s="11">
        <f t="shared" si="3"/>
        <v>29455.3494</v>
      </c>
      <c r="I17" s="11">
        <f t="shared" si="4"/>
        <v>68729.1486</v>
      </c>
      <c r="J17" s="52">
        <v>0.116055</v>
      </c>
      <c r="K17" s="11">
        <f t="shared" si="5"/>
        <v>1319.54535</v>
      </c>
      <c r="L17" s="11">
        <f t="shared" si="6"/>
        <v>3078.93915</v>
      </c>
      <c r="M17" s="54">
        <v>0.078</v>
      </c>
      <c r="N17" s="11">
        <f t="shared" si="7"/>
        <v>443.43</v>
      </c>
      <c r="O17" s="11">
        <f t="shared" si="8"/>
        <v>1034.67</v>
      </c>
      <c r="P17" s="11"/>
      <c r="Q17" s="11"/>
      <c r="R17" s="11"/>
      <c r="S17" s="11">
        <f t="shared" si="9"/>
        <v>3.88257</v>
      </c>
      <c r="T17" s="11">
        <f t="shared" si="10"/>
        <v>117355.56861</v>
      </c>
      <c r="U17" s="55" t="s">
        <v>442</v>
      </c>
    </row>
    <row r="18" ht="30" customHeight="1" spans="1:21">
      <c r="A18" s="8">
        <v>13</v>
      </c>
      <c r="B18" s="51" t="s">
        <v>454</v>
      </c>
      <c r="C18" s="11">
        <v>0.652784999999999</v>
      </c>
      <c r="D18" s="11">
        <f t="shared" si="0"/>
        <v>7422.16544999999</v>
      </c>
      <c r="E18" s="11">
        <f t="shared" si="1"/>
        <v>17318.38605</v>
      </c>
      <c r="F18" s="11">
        <f t="shared" si="2"/>
        <v>677.590829999999</v>
      </c>
      <c r="G18" s="52">
        <v>1.373985</v>
      </c>
      <c r="H18" s="11">
        <f t="shared" si="3"/>
        <v>15622.20945</v>
      </c>
      <c r="I18" s="11">
        <f t="shared" si="4"/>
        <v>36451.82205</v>
      </c>
      <c r="J18" s="52">
        <v>0.197399999999998</v>
      </c>
      <c r="K18" s="11">
        <f t="shared" si="5"/>
        <v>2244.43799999998</v>
      </c>
      <c r="L18" s="11">
        <f t="shared" si="6"/>
        <v>5237.02199999995</v>
      </c>
      <c r="M18" s="54"/>
      <c r="N18" s="11">
        <f t="shared" si="7"/>
        <v>0</v>
      </c>
      <c r="O18" s="11">
        <f t="shared" si="8"/>
        <v>0</v>
      </c>
      <c r="P18" s="11"/>
      <c r="Q18" s="11"/>
      <c r="R18" s="11"/>
      <c r="S18" s="11">
        <f t="shared" si="9"/>
        <v>2.22417</v>
      </c>
      <c r="T18" s="11">
        <f t="shared" si="10"/>
        <v>69351.4243799999</v>
      </c>
      <c r="U18" s="55" t="s">
        <v>442</v>
      </c>
    </row>
    <row r="19" ht="30" customHeight="1" spans="1:21">
      <c r="A19" s="8">
        <v>14</v>
      </c>
      <c r="B19" s="51" t="s">
        <v>455</v>
      </c>
      <c r="C19" s="11">
        <v>0.11016</v>
      </c>
      <c r="D19" s="11">
        <f t="shared" si="0"/>
        <v>1252.5192</v>
      </c>
      <c r="E19" s="11">
        <f t="shared" si="1"/>
        <v>2922.5448</v>
      </c>
      <c r="F19" s="11">
        <f t="shared" si="2"/>
        <v>114.34608</v>
      </c>
      <c r="G19" s="52">
        <v>0</v>
      </c>
      <c r="H19" s="11">
        <f t="shared" si="3"/>
        <v>0</v>
      </c>
      <c r="I19" s="11">
        <f t="shared" si="4"/>
        <v>0</v>
      </c>
      <c r="J19" s="52">
        <v>0</v>
      </c>
      <c r="K19" s="11">
        <f t="shared" si="5"/>
        <v>0</v>
      </c>
      <c r="L19" s="11">
        <f t="shared" si="6"/>
        <v>0</v>
      </c>
      <c r="M19" s="54"/>
      <c r="N19" s="11">
        <f t="shared" si="7"/>
        <v>0</v>
      </c>
      <c r="O19" s="11">
        <f t="shared" si="8"/>
        <v>0</v>
      </c>
      <c r="P19" s="11"/>
      <c r="Q19" s="11"/>
      <c r="R19" s="11"/>
      <c r="S19" s="11">
        <f t="shared" si="9"/>
        <v>0.11016</v>
      </c>
      <c r="T19" s="11">
        <f t="shared" si="10"/>
        <v>4289.41008</v>
      </c>
      <c r="U19" s="55"/>
    </row>
    <row r="20" ht="30" customHeight="1" spans="1:21">
      <c r="A20" s="8">
        <v>15</v>
      </c>
      <c r="B20" s="51" t="s">
        <v>456</v>
      </c>
      <c r="C20" s="11"/>
      <c r="D20" s="11">
        <f t="shared" si="0"/>
        <v>0</v>
      </c>
      <c r="E20" s="11">
        <f t="shared" si="1"/>
        <v>0</v>
      </c>
      <c r="F20" s="11">
        <f t="shared" si="2"/>
        <v>0</v>
      </c>
      <c r="G20" s="52">
        <v>1.09185</v>
      </c>
      <c r="H20" s="11">
        <f t="shared" si="3"/>
        <v>12414.3345</v>
      </c>
      <c r="I20" s="11">
        <f t="shared" si="4"/>
        <v>28966.7805</v>
      </c>
      <c r="J20" s="52">
        <v>0</v>
      </c>
      <c r="K20" s="11">
        <f t="shared" si="5"/>
        <v>0</v>
      </c>
      <c r="L20" s="11">
        <f t="shared" si="6"/>
        <v>0</v>
      </c>
      <c r="M20" s="54">
        <v>0.003</v>
      </c>
      <c r="N20" s="11">
        <f t="shared" si="7"/>
        <v>17.055</v>
      </c>
      <c r="O20" s="11">
        <f t="shared" si="8"/>
        <v>39.795</v>
      </c>
      <c r="P20" s="11"/>
      <c r="Q20" s="11"/>
      <c r="R20" s="11"/>
      <c r="S20" s="11">
        <f t="shared" si="9"/>
        <v>1.09485</v>
      </c>
      <c r="T20" s="11">
        <f t="shared" si="10"/>
        <v>29023.6305</v>
      </c>
      <c r="U20" s="55" t="s">
        <v>442</v>
      </c>
    </row>
    <row r="21" ht="30" customHeight="1" spans="1:21">
      <c r="A21" s="8">
        <v>16</v>
      </c>
      <c r="B21" s="51" t="s">
        <v>457</v>
      </c>
      <c r="C21" s="11">
        <v>0.385785</v>
      </c>
      <c r="D21" s="11">
        <f t="shared" si="0"/>
        <v>4386.37545</v>
      </c>
      <c r="E21" s="11">
        <f t="shared" si="1"/>
        <v>10234.87605</v>
      </c>
      <c r="F21" s="11">
        <f t="shared" si="2"/>
        <v>400.44483</v>
      </c>
      <c r="G21" s="52">
        <v>0</v>
      </c>
      <c r="H21" s="11">
        <f t="shared" si="3"/>
        <v>0</v>
      </c>
      <c r="I21" s="11">
        <f t="shared" si="4"/>
        <v>0</v>
      </c>
      <c r="J21" s="52">
        <v>0.154545</v>
      </c>
      <c r="K21" s="11">
        <f t="shared" si="5"/>
        <v>1757.17665</v>
      </c>
      <c r="L21" s="11">
        <f t="shared" si="6"/>
        <v>4100.07885</v>
      </c>
      <c r="M21" s="11">
        <v>0</v>
      </c>
      <c r="N21" s="11">
        <f t="shared" si="7"/>
        <v>0</v>
      </c>
      <c r="O21" s="11">
        <f t="shared" si="8"/>
        <v>0</v>
      </c>
      <c r="P21" s="11"/>
      <c r="Q21" s="11"/>
      <c r="R21" s="11"/>
      <c r="S21" s="11">
        <f t="shared" si="9"/>
        <v>0.54033</v>
      </c>
      <c r="T21" s="11">
        <f t="shared" si="10"/>
        <v>20878.95183</v>
      </c>
      <c r="U21" s="55"/>
    </row>
    <row r="22" ht="30" customHeight="1" spans="1:21">
      <c r="A22" s="8">
        <v>17</v>
      </c>
      <c r="B22" s="51" t="s">
        <v>255</v>
      </c>
      <c r="C22" s="11"/>
      <c r="D22" s="11">
        <f t="shared" si="0"/>
        <v>0</v>
      </c>
      <c r="E22" s="11">
        <f t="shared" si="1"/>
        <v>0</v>
      </c>
      <c r="F22" s="11">
        <f t="shared" si="2"/>
        <v>0</v>
      </c>
      <c r="G22" s="52">
        <v>0</v>
      </c>
      <c r="H22" s="11">
        <f t="shared" si="3"/>
        <v>0</v>
      </c>
      <c r="I22" s="11">
        <f t="shared" si="4"/>
        <v>0</v>
      </c>
      <c r="J22" s="52">
        <v>1.815135</v>
      </c>
      <c r="K22" s="11">
        <f t="shared" si="5"/>
        <v>20638.08495</v>
      </c>
      <c r="L22" s="11">
        <f t="shared" si="6"/>
        <v>48155.53155</v>
      </c>
      <c r="M22" s="11">
        <v>0</v>
      </c>
      <c r="N22" s="11">
        <f t="shared" si="7"/>
        <v>0</v>
      </c>
      <c r="O22" s="11">
        <f t="shared" si="8"/>
        <v>0</v>
      </c>
      <c r="P22" s="11"/>
      <c r="Q22" s="11"/>
      <c r="R22" s="11"/>
      <c r="S22" s="11">
        <f t="shared" si="9"/>
        <v>1.815135</v>
      </c>
      <c r="T22" s="11">
        <f t="shared" si="10"/>
        <v>68793.6165</v>
      </c>
      <c r="U22" s="55"/>
    </row>
    <row r="23" ht="30" customHeight="1" spans="1:21">
      <c r="A23" s="8">
        <v>18</v>
      </c>
      <c r="B23" s="51" t="s">
        <v>458</v>
      </c>
      <c r="C23" s="11"/>
      <c r="D23" s="11">
        <f t="shared" si="0"/>
        <v>0</v>
      </c>
      <c r="E23" s="11">
        <f t="shared" si="1"/>
        <v>0</v>
      </c>
      <c r="F23" s="11">
        <f t="shared" si="2"/>
        <v>0</v>
      </c>
      <c r="G23" s="52">
        <v>0</v>
      </c>
      <c r="H23" s="11">
        <f t="shared" si="3"/>
        <v>0</v>
      </c>
      <c r="I23" s="11">
        <f t="shared" si="4"/>
        <v>0</v>
      </c>
      <c r="J23" s="52">
        <v>0</v>
      </c>
      <c r="K23" s="11">
        <f t="shared" si="5"/>
        <v>0</v>
      </c>
      <c r="L23" s="11">
        <f t="shared" si="6"/>
        <v>0</v>
      </c>
      <c r="M23" s="11">
        <v>0</v>
      </c>
      <c r="N23" s="11">
        <f t="shared" si="7"/>
        <v>0</v>
      </c>
      <c r="O23" s="11">
        <f t="shared" si="8"/>
        <v>0</v>
      </c>
      <c r="P23" s="11"/>
      <c r="Q23" s="11"/>
      <c r="R23" s="11"/>
      <c r="S23" s="11">
        <f t="shared" si="9"/>
        <v>0</v>
      </c>
      <c r="T23" s="11">
        <f t="shared" si="10"/>
        <v>0</v>
      </c>
      <c r="U23" s="55"/>
    </row>
    <row r="24" s="2" customFormat="1" ht="30" customHeight="1" spans="1:20">
      <c r="A24" s="16" t="s">
        <v>19</v>
      </c>
      <c r="B24" s="17"/>
      <c r="C24" s="18">
        <f t="shared" ref="C24:O24" si="11">SUM(C6:C23)</f>
        <v>20.256405</v>
      </c>
      <c r="D24" s="18">
        <f t="shared" si="11"/>
        <v>230315.32485</v>
      </c>
      <c r="E24" s="18">
        <f t="shared" si="11"/>
        <v>537402.42465</v>
      </c>
      <c r="F24" s="18">
        <f t="shared" si="11"/>
        <v>21026.14839</v>
      </c>
      <c r="G24" s="18">
        <f t="shared" si="11"/>
        <v>34.8894599999999</v>
      </c>
      <c r="H24" s="18">
        <f t="shared" si="11"/>
        <v>396693.160199999</v>
      </c>
      <c r="I24" s="18">
        <f t="shared" si="11"/>
        <v>925617.373799999</v>
      </c>
      <c r="J24" s="18">
        <f t="shared" si="11"/>
        <v>3.145035</v>
      </c>
      <c r="K24" s="18">
        <f t="shared" si="11"/>
        <v>35759.04795</v>
      </c>
      <c r="L24" s="18">
        <f t="shared" si="11"/>
        <v>83437.7785499999</v>
      </c>
      <c r="M24" s="18">
        <f t="shared" si="11"/>
        <v>2.963995</v>
      </c>
      <c r="N24" s="18">
        <f t="shared" si="11"/>
        <v>16850.311575</v>
      </c>
      <c r="O24" s="18">
        <f t="shared" si="11"/>
        <v>39317.393675</v>
      </c>
      <c r="P24" s="18"/>
      <c r="Q24" s="18"/>
      <c r="R24" s="18"/>
      <c r="S24" s="18">
        <f>C24+G24+J24+M24</f>
        <v>61.2548949999999</v>
      </c>
      <c r="T24" s="18">
        <f>SUM(T6:T23)</f>
        <v>1889725.80344</v>
      </c>
    </row>
  </sheetData>
  <mergeCells count="13">
    <mergeCell ref="A1:T1"/>
    <mergeCell ref="P2:T2"/>
    <mergeCell ref="C3:L3"/>
    <mergeCell ref="C4:F4"/>
    <mergeCell ref="G4:I4"/>
    <mergeCell ref="J4:L4"/>
    <mergeCell ref="A24:B24"/>
    <mergeCell ref="A3:A5"/>
    <mergeCell ref="B3:B5"/>
    <mergeCell ref="S3:S5"/>
    <mergeCell ref="T3:T5"/>
    <mergeCell ref="M3:O4"/>
    <mergeCell ref="P3:R4"/>
  </mergeCells>
  <pageMargins left="0.75" right="0.75" top="1" bottom="1" header="0.5" footer="0.5"/>
  <pageSetup paperSize="9" scale="55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17"/>
  <sheetViews>
    <sheetView workbookViewId="0">
      <selection activeCell="A1" sqref="A1:T1"/>
    </sheetView>
  </sheetViews>
  <sheetFormatPr defaultColWidth="9" defaultRowHeight="13.5"/>
  <cols>
    <col min="1" max="3" width="9" style="3"/>
    <col min="4" max="5" width="12.875" style="3"/>
    <col min="6" max="6" width="11.625" style="3"/>
    <col min="7" max="7" width="9" style="3"/>
    <col min="8" max="8" width="12.875" style="3"/>
    <col min="9" max="9" width="14.125" style="3"/>
    <col min="10" max="10" width="9" style="3"/>
    <col min="11" max="12" width="12.875" style="3"/>
    <col min="13" max="13" width="9" style="3"/>
    <col min="14" max="15" width="11.625" style="3"/>
    <col min="16" max="18" width="9" style="3"/>
    <col min="19" max="19" width="9.375" style="3"/>
    <col min="20" max="20" width="14.125" style="3"/>
    <col min="21" max="16384" width="9" style="3"/>
  </cols>
  <sheetData>
    <row r="1" ht="31.5" spans="1:20">
      <c r="A1" s="4" t="s">
        <v>459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ht="25.5" spans="1:20">
      <c r="A2" s="30"/>
      <c r="B2" s="30"/>
      <c r="C2" s="31"/>
      <c r="D2" s="31"/>
      <c r="E2" s="31"/>
      <c r="F2" s="31"/>
      <c r="G2" s="31"/>
      <c r="H2" s="31"/>
      <c r="I2" s="31"/>
      <c r="J2" s="31"/>
      <c r="K2" s="31"/>
      <c r="L2" s="40" t="s">
        <v>1</v>
      </c>
      <c r="M2" s="40"/>
      <c r="N2" s="40"/>
      <c r="O2" s="40"/>
      <c r="P2" s="40"/>
      <c r="Q2" s="40"/>
      <c r="R2" s="40"/>
      <c r="S2" s="40"/>
      <c r="T2" s="40"/>
    </row>
    <row r="3" ht="25.5" spans="1:20">
      <c r="A3" s="5" t="s">
        <v>2</v>
      </c>
      <c r="B3" s="5" t="s">
        <v>3</v>
      </c>
      <c r="C3" s="32" t="s">
        <v>4</v>
      </c>
      <c r="D3" s="33"/>
      <c r="E3" s="33"/>
      <c r="F3" s="33"/>
      <c r="G3" s="33"/>
      <c r="H3" s="33"/>
      <c r="I3" s="33"/>
      <c r="J3" s="33"/>
      <c r="K3" s="33"/>
      <c r="L3" s="41"/>
      <c r="M3" s="42" t="s">
        <v>5</v>
      </c>
      <c r="N3" s="43"/>
      <c r="O3" s="44"/>
      <c r="P3" s="42" t="s">
        <v>107</v>
      </c>
      <c r="Q3" s="43"/>
      <c r="R3" s="44"/>
      <c r="S3" s="48" t="s">
        <v>6</v>
      </c>
      <c r="T3" s="48" t="s">
        <v>7</v>
      </c>
    </row>
    <row r="4" ht="18.75" spans="1:20">
      <c r="A4" s="5"/>
      <c r="B4" s="5"/>
      <c r="C4" s="7" t="s">
        <v>8</v>
      </c>
      <c r="D4" s="7"/>
      <c r="E4" s="7"/>
      <c r="F4" s="7"/>
      <c r="G4" s="7" t="s">
        <v>9</v>
      </c>
      <c r="H4" s="7"/>
      <c r="I4" s="7"/>
      <c r="J4" s="7" t="s">
        <v>10</v>
      </c>
      <c r="K4" s="7"/>
      <c r="L4" s="7"/>
      <c r="M4" s="45"/>
      <c r="N4" s="46"/>
      <c r="O4" s="47"/>
      <c r="P4" s="45"/>
      <c r="Q4" s="46"/>
      <c r="R4" s="47"/>
      <c r="S4" s="49"/>
      <c r="T4" s="49"/>
    </row>
    <row r="5" ht="18.75" spans="1:20">
      <c r="A5" s="5"/>
      <c r="B5" s="5"/>
      <c r="C5" s="7" t="s">
        <v>11</v>
      </c>
      <c r="D5" s="7" t="s">
        <v>12</v>
      </c>
      <c r="E5" s="7" t="s">
        <v>13</v>
      </c>
      <c r="F5" s="7" t="s">
        <v>14</v>
      </c>
      <c r="G5" s="7" t="s">
        <v>11</v>
      </c>
      <c r="H5" s="7" t="s">
        <v>12</v>
      </c>
      <c r="I5" s="7" t="s">
        <v>13</v>
      </c>
      <c r="J5" s="7" t="s">
        <v>11</v>
      </c>
      <c r="K5" s="7" t="s">
        <v>12</v>
      </c>
      <c r="L5" s="20" t="s">
        <v>13</v>
      </c>
      <c r="M5" s="7" t="s">
        <v>11</v>
      </c>
      <c r="N5" s="7" t="s">
        <v>12</v>
      </c>
      <c r="O5" s="7" t="s">
        <v>13</v>
      </c>
      <c r="P5" s="7" t="s">
        <v>11</v>
      </c>
      <c r="Q5" s="7" t="s">
        <v>12</v>
      </c>
      <c r="R5" s="7" t="s">
        <v>13</v>
      </c>
      <c r="S5" s="50"/>
      <c r="T5" s="50"/>
    </row>
    <row r="6" ht="30" customHeight="1" spans="1:20">
      <c r="A6" s="8">
        <v>1</v>
      </c>
      <c r="B6" s="34" t="s">
        <v>255</v>
      </c>
      <c r="C6" s="11"/>
      <c r="D6" s="11">
        <f t="shared" ref="D6:D14" si="0">C6*37900*0.3</f>
        <v>0</v>
      </c>
      <c r="E6" s="11">
        <f t="shared" ref="E6:E14" si="1">C6*37900*0.7</f>
        <v>0</v>
      </c>
      <c r="F6" s="11">
        <f t="shared" ref="F6:F14" si="2">C6*1730*0.6</f>
        <v>0</v>
      </c>
      <c r="G6" s="11">
        <v>0</v>
      </c>
      <c r="H6" s="11">
        <f t="shared" ref="H6:H14" si="3">G6*37900*0.3</f>
        <v>0</v>
      </c>
      <c r="I6" s="11">
        <f t="shared" ref="I6:I14" si="4">G6*37900*0.7</f>
        <v>0</v>
      </c>
      <c r="J6" s="11">
        <v>0.74388</v>
      </c>
      <c r="K6" s="11">
        <f t="shared" ref="K6:K14" si="5">J6*37900*0.3</f>
        <v>8457.9156</v>
      </c>
      <c r="L6" s="11">
        <f t="shared" ref="L6:L14" si="6">J6*37900*0.7</f>
        <v>19735.1364</v>
      </c>
      <c r="M6" s="11"/>
      <c r="N6" s="11">
        <f t="shared" ref="N6:N16" si="7">M6*18950*0.3</f>
        <v>0</v>
      </c>
      <c r="O6" s="11">
        <f t="shared" ref="O6:O16" si="8">M6*18950*0.7</f>
        <v>0</v>
      </c>
      <c r="P6" s="11"/>
      <c r="Q6" s="11"/>
      <c r="R6" s="11"/>
      <c r="S6" s="11">
        <f t="shared" ref="S6:S16" si="9">M6+J6+G6+C6</f>
        <v>0.74388</v>
      </c>
      <c r="T6" s="11">
        <f t="shared" ref="T6:T16" si="10">O6+N6+L6+K6+I6+H6+F6+E6+D6</f>
        <v>28193.052</v>
      </c>
    </row>
    <row r="7" ht="30" customHeight="1" spans="1:20">
      <c r="A7" s="8">
        <v>2</v>
      </c>
      <c r="B7" s="13" t="s">
        <v>460</v>
      </c>
      <c r="C7" s="11"/>
      <c r="D7" s="11">
        <f t="shared" si="0"/>
        <v>0</v>
      </c>
      <c r="E7" s="11">
        <f t="shared" si="1"/>
        <v>0</v>
      </c>
      <c r="F7" s="11">
        <f t="shared" si="2"/>
        <v>0</v>
      </c>
      <c r="G7" s="11">
        <v>0.622725</v>
      </c>
      <c r="H7" s="11">
        <f t="shared" si="3"/>
        <v>7080.38325</v>
      </c>
      <c r="I7" s="11">
        <f t="shared" si="4"/>
        <v>16520.89425</v>
      </c>
      <c r="J7" s="11"/>
      <c r="K7" s="11">
        <f t="shared" si="5"/>
        <v>0</v>
      </c>
      <c r="L7" s="11">
        <f t="shared" si="6"/>
        <v>0</v>
      </c>
      <c r="M7" s="11"/>
      <c r="N7" s="11">
        <f t="shared" si="7"/>
        <v>0</v>
      </c>
      <c r="O7" s="11">
        <f t="shared" si="8"/>
        <v>0</v>
      </c>
      <c r="P7" s="11"/>
      <c r="Q7" s="11"/>
      <c r="R7" s="11"/>
      <c r="S7" s="11">
        <f t="shared" si="9"/>
        <v>0.622725</v>
      </c>
      <c r="T7" s="11">
        <f t="shared" si="10"/>
        <v>23601.2775</v>
      </c>
    </row>
    <row r="8" ht="30" customHeight="1" spans="1:20">
      <c r="A8" s="8">
        <v>3</v>
      </c>
      <c r="B8" s="13" t="s">
        <v>458</v>
      </c>
      <c r="C8" s="11"/>
      <c r="D8" s="11">
        <f t="shared" si="0"/>
        <v>0</v>
      </c>
      <c r="E8" s="11">
        <f t="shared" si="1"/>
        <v>0</v>
      </c>
      <c r="F8" s="11">
        <f t="shared" si="2"/>
        <v>0</v>
      </c>
      <c r="G8" s="11">
        <v>0</v>
      </c>
      <c r="H8" s="11">
        <f t="shared" si="3"/>
        <v>0</v>
      </c>
      <c r="I8" s="11">
        <f t="shared" si="4"/>
        <v>0</v>
      </c>
      <c r="J8" s="11"/>
      <c r="K8" s="11">
        <f t="shared" si="5"/>
        <v>0</v>
      </c>
      <c r="L8" s="11">
        <f t="shared" si="6"/>
        <v>0</v>
      </c>
      <c r="M8" s="11"/>
      <c r="N8" s="11">
        <f t="shared" si="7"/>
        <v>0</v>
      </c>
      <c r="O8" s="11">
        <f t="shared" si="8"/>
        <v>0</v>
      </c>
      <c r="P8" s="11"/>
      <c r="Q8" s="11"/>
      <c r="R8" s="11"/>
      <c r="S8" s="11">
        <f t="shared" si="9"/>
        <v>0</v>
      </c>
      <c r="T8" s="11">
        <f t="shared" si="10"/>
        <v>0</v>
      </c>
    </row>
    <row r="9" ht="30" customHeight="1" spans="1:20">
      <c r="A9" s="8">
        <v>4</v>
      </c>
      <c r="B9" s="34" t="s">
        <v>461</v>
      </c>
      <c r="C9" s="11">
        <v>1.133565</v>
      </c>
      <c r="D9" s="11">
        <f t="shared" si="0"/>
        <v>12888.63405</v>
      </c>
      <c r="E9" s="11">
        <f t="shared" si="1"/>
        <v>30073.47945</v>
      </c>
      <c r="F9" s="11">
        <f t="shared" si="2"/>
        <v>1176.64047</v>
      </c>
      <c r="G9" s="11">
        <v>3.108375</v>
      </c>
      <c r="H9" s="11">
        <f t="shared" si="3"/>
        <v>35342.22375</v>
      </c>
      <c r="I9" s="11">
        <f t="shared" si="4"/>
        <v>82465.18875</v>
      </c>
      <c r="J9" s="11"/>
      <c r="K9" s="11">
        <f t="shared" si="5"/>
        <v>0</v>
      </c>
      <c r="L9" s="11">
        <f t="shared" si="6"/>
        <v>0</v>
      </c>
      <c r="M9" s="11"/>
      <c r="N9" s="11">
        <f t="shared" si="7"/>
        <v>0</v>
      </c>
      <c r="O9" s="11">
        <f t="shared" si="8"/>
        <v>0</v>
      </c>
      <c r="P9" s="11"/>
      <c r="Q9" s="11"/>
      <c r="R9" s="11"/>
      <c r="S9" s="11">
        <f t="shared" si="9"/>
        <v>4.24194</v>
      </c>
      <c r="T9" s="11">
        <f t="shared" si="10"/>
        <v>161946.16647</v>
      </c>
    </row>
    <row r="10" ht="30" customHeight="1" spans="1:20">
      <c r="A10" s="8">
        <v>5</v>
      </c>
      <c r="B10" s="13" t="s">
        <v>448</v>
      </c>
      <c r="C10" s="11"/>
      <c r="D10" s="11">
        <f t="shared" si="0"/>
        <v>0</v>
      </c>
      <c r="E10" s="11">
        <f t="shared" si="1"/>
        <v>0</v>
      </c>
      <c r="F10" s="11">
        <f t="shared" si="2"/>
        <v>0</v>
      </c>
      <c r="G10" s="11">
        <v>0</v>
      </c>
      <c r="H10" s="11">
        <f t="shared" si="3"/>
        <v>0</v>
      </c>
      <c r="I10" s="11">
        <f t="shared" si="4"/>
        <v>0</v>
      </c>
      <c r="J10" s="11">
        <v>0.206625</v>
      </c>
      <c r="K10" s="11">
        <f t="shared" si="5"/>
        <v>2349.32625</v>
      </c>
      <c r="L10" s="11">
        <f t="shared" si="6"/>
        <v>5481.76125</v>
      </c>
      <c r="M10" s="11"/>
      <c r="N10" s="11">
        <f t="shared" si="7"/>
        <v>0</v>
      </c>
      <c r="O10" s="11">
        <f t="shared" si="8"/>
        <v>0</v>
      </c>
      <c r="P10" s="11"/>
      <c r="Q10" s="11"/>
      <c r="R10" s="11"/>
      <c r="S10" s="11">
        <f t="shared" si="9"/>
        <v>0.206625</v>
      </c>
      <c r="T10" s="11">
        <f t="shared" si="10"/>
        <v>7831.0875</v>
      </c>
    </row>
    <row r="11" ht="30" customHeight="1" spans="1:20">
      <c r="A11" s="8">
        <v>6</v>
      </c>
      <c r="B11" s="13" t="s">
        <v>462</v>
      </c>
      <c r="C11" s="11">
        <v>0.034125</v>
      </c>
      <c r="D11" s="11">
        <f t="shared" si="0"/>
        <v>388.00125</v>
      </c>
      <c r="E11" s="11">
        <f t="shared" si="1"/>
        <v>905.33625</v>
      </c>
      <c r="F11" s="11">
        <f t="shared" si="2"/>
        <v>35.42175</v>
      </c>
      <c r="G11" s="11">
        <v>0</v>
      </c>
      <c r="H11" s="11">
        <f t="shared" si="3"/>
        <v>0</v>
      </c>
      <c r="I11" s="11">
        <f t="shared" si="4"/>
        <v>0</v>
      </c>
      <c r="J11" s="11"/>
      <c r="K11" s="11">
        <f t="shared" si="5"/>
        <v>0</v>
      </c>
      <c r="L11" s="11">
        <f t="shared" si="6"/>
        <v>0</v>
      </c>
      <c r="M11" s="11"/>
      <c r="N11" s="11">
        <f t="shared" si="7"/>
        <v>0</v>
      </c>
      <c r="O11" s="11">
        <f t="shared" si="8"/>
        <v>0</v>
      </c>
      <c r="P11" s="11"/>
      <c r="Q11" s="11"/>
      <c r="R11" s="11"/>
      <c r="S11" s="11">
        <f t="shared" si="9"/>
        <v>0.034125</v>
      </c>
      <c r="T11" s="11">
        <f t="shared" si="10"/>
        <v>1328.75925</v>
      </c>
    </row>
    <row r="12" ht="30" customHeight="1" spans="1:20">
      <c r="A12" s="8">
        <v>7</v>
      </c>
      <c r="B12" s="34" t="s">
        <v>463</v>
      </c>
      <c r="C12" s="11">
        <v>0.430935</v>
      </c>
      <c r="D12" s="11">
        <f t="shared" si="0"/>
        <v>4899.73095</v>
      </c>
      <c r="E12" s="11">
        <f t="shared" si="1"/>
        <v>11432.70555</v>
      </c>
      <c r="F12" s="11">
        <f t="shared" si="2"/>
        <v>447.31053</v>
      </c>
      <c r="G12" s="11">
        <v>0.179355</v>
      </c>
      <c r="H12" s="11">
        <f t="shared" si="3"/>
        <v>2039.26635</v>
      </c>
      <c r="I12" s="11">
        <f t="shared" si="4"/>
        <v>4758.28815</v>
      </c>
      <c r="J12" s="11"/>
      <c r="K12" s="11">
        <f t="shared" si="5"/>
        <v>0</v>
      </c>
      <c r="L12" s="11">
        <f t="shared" si="6"/>
        <v>0</v>
      </c>
      <c r="M12" s="11"/>
      <c r="N12" s="11">
        <f t="shared" si="7"/>
        <v>0</v>
      </c>
      <c r="O12" s="11">
        <f t="shared" si="8"/>
        <v>0</v>
      </c>
      <c r="P12" s="11"/>
      <c r="Q12" s="11"/>
      <c r="R12" s="11"/>
      <c r="S12" s="11">
        <f t="shared" si="9"/>
        <v>0.61029</v>
      </c>
      <c r="T12" s="11">
        <f t="shared" si="10"/>
        <v>23577.30153</v>
      </c>
    </row>
    <row r="13" ht="30" customHeight="1" spans="1:20">
      <c r="A13" s="8">
        <v>8</v>
      </c>
      <c r="B13" s="13" t="s">
        <v>464</v>
      </c>
      <c r="C13" s="11"/>
      <c r="D13" s="11">
        <f t="shared" si="0"/>
        <v>0</v>
      </c>
      <c r="E13" s="11">
        <f t="shared" si="1"/>
        <v>0</v>
      </c>
      <c r="F13" s="11">
        <f t="shared" si="2"/>
        <v>0</v>
      </c>
      <c r="G13" s="11">
        <v>0.32025</v>
      </c>
      <c r="H13" s="11">
        <f t="shared" si="3"/>
        <v>3641.2425</v>
      </c>
      <c r="I13" s="11">
        <f t="shared" si="4"/>
        <v>8496.2325</v>
      </c>
      <c r="J13" s="11"/>
      <c r="K13" s="11">
        <f t="shared" si="5"/>
        <v>0</v>
      </c>
      <c r="L13" s="11">
        <f t="shared" si="6"/>
        <v>0</v>
      </c>
      <c r="M13" s="11"/>
      <c r="N13" s="11">
        <f t="shared" si="7"/>
        <v>0</v>
      </c>
      <c r="O13" s="11">
        <f t="shared" si="8"/>
        <v>0</v>
      </c>
      <c r="P13" s="11"/>
      <c r="Q13" s="11"/>
      <c r="R13" s="11"/>
      <c r="S13" s="11">
        <f t="shared" si="9"/>
        <v>0.32025</v>
      </c>
      <c r="T13" s="11">
        <f t="shared" si="10"/>
        <v>12137.475</v>
      </c>
    </row>
    <row r="14" ht="30" customHeight="1" spans="1:20">
      <c r="A14" s="8">
        <v>9</v>
      </c>
      <c r="B14" s="35" t="s">
        <v>465</v>
      </c>
      <c r="C14" s="11"/>
      <c r="D14" s="11">
        <f t="shared" si="0"/>
        <v>0</v>
      </c>
      <c r="E14" s="11">
        <f t="shared" si="1"/>
        <v>0</v>
      </c>
      <c r="F14" s="11">
        <f t="shared" si="2"/>
        <v>0</v>
      </c>
      <c r="G14" s="11"/>
      <c r="H14" s="11">
        <f t="shared" si="3"/>
        <v>0</v>
      </c>
      <c r="I14" s="11">
        <f t="shared" si="4"/>
        <v>0</v>
      </c>
      <c r="J14" s="11"/>
      <c r="K14" s="11">
        <f t="shared" si="5"/>
        <v>0</v>
      </c>
      <c r="L14" s="11">
        <f t="shared" si="6"/>
        <v>0</v>
      </c>
      <c r="M14" s="11"/>
      <c r="N14" s="11">
        <f t="shared" si="7"/>
        <v>0</v>
      </c>
      <c r="O14" s="11">
        <f t="shared" si="8"/>
        <v>0</v>
      </c>
      <c r="P14" s="11"/>
      <c r="Q14" s="11"/>
      <c r="R14" s="11"/>
      <c r="S14" s="11">
        <f t="shared" si="9"/>
        <v>0</v>
      </c>
      <c r="T14" s="11">
        <f t="shared" si="10"/>
        <v>0</v>
      </c>
    </row>
    <row r="15" s="3" customFormat="1" ht="30" customHeight="1" spans="1:20">
      <c r="A15" s="8">
        <v>10</v>
      </c>
      <c r="B15" s="35" t="s">
        <v>466</v>
      </c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>
        <v>0.07761</v>
      </c>
      <c r="N15" s="11">
        <f t="shared" si="7"/>
        <v>441.21285</v>
      </c>
      <c r="O15" s="11">
        <f t="shared" si="8"/>
        <v>1029.49665</v>
      </c>
      <c r="P15" s="11"/>
      <c r="Q15" s="11"/>
      <c r="R15" s="11"/>
      <c r="S15" s="11">
        <f t="shared" si="9"/>
        <v>0.07761</v>
      </c>
      <c r="T15" s="11">
        <f t="shared" si="10"/>
        <v>1470.7095</v>
      </c>
    </row>
    <row r="16" s="3" customFormat="1" ht="30" customHeight="1" spans="1:20">
      <c r="A16" s="36"/>
      <c r="B16" s="37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>
        <v>0.24753</v>
      </c>
      <c r="N16" s="11">
        <f t="shared" si="7"/>
        <v>1407.20805</v>
      </c>
      <c r="O16" s="11">
        <f t="shared" si="8"/>
        <v>3283.48545</v>
      </c>
      <c r="P16" s="11"/>
      <c r="Q16" s="11"/>
      <c r="R16" s="11"/>
      <c r="S16" s="11">
        <f t="shared" si="9"/>
        <v>0.24753</v>
      </c>
      <c r="T16" s="11">
        <f t="shared" si="10"/>
        <v>4690.6935</v>
      </c>
    </row>
    <row r="17" s="29" customFormat="1" ht="30" customHeight="1" spans="1:20">
      <c r="A17" s="38" t="s">
        <v>467</v>
      </c>
      <c r="B17" s="39"/>
      <c r="C17" s="18">
        <f t="shared" ref="C17:L17" si="11">SUM(C6:C14)</f>
        <v>1.598625</v>
      </c>
      <c r="D17" s="18">
        <f t="shared" si="11"/>
        <v>18176.36625</v>
      </c>
      <c r="E17" s="18">
        <f t="shared" si="11"/>
        <v>42411.52125</v>
      </c>
      <c r="F17" s="18">
        <f t="shared" si="11"/>
        <v>1659.37275</v>
      </c>
      <c r="G17" s="18">
        <f t="shared" si="11"/>
        <v>4.230705</v>
      </c>
      <c r="H17" s="18">
        <f t="shared" si="11"/>
        <v>48103.11585</v>
      </c>
      <c r="I17" s="18">
        <f t="shared" si="11"/>
        <v>112240.60365</v>
      </c>
      <c r="J17" s="18">
        <f t="shared" si="11"/>
        <v>0.950505</v>
      </c>
      <c r="K17" s="18">
        <f t="shared" si="11"/>
        <v>10807.24185</v>
      </c>
      <c r="L17" s="18">
        <f t="shared" si="11"/>
        <v>25216.89765</v>
      </c>
      <c r="M17" s="18">
        <f>SUM(M15:M16)</f>
        <v>0.32514</v>
      </c>
      <c r="N17" s="18">
        <f>SUM(N6:N14)</f>
        <v>0</v>
      </c>
      <c r="O17" s="18">
        <f>SUM(O6:O14)</f>
        <v>0</v>
      </c>
      <c r="P17" s="18"/>
      <c r="Q17" s="18"/>
      <c r="R17" s="18"/>
      <c r="S17" s="18">
        <f>SUM(S6:S16)</f>
        <v>7.104975</v>
      </c>
      <c r="T17" s="18">
        <f>SUM(T6:T16)</f>
        <v>264776.52225</v>
      </c>
    </row>
  </sheetData>
  <mergeCells count="13">
    <mergeCell ref="A1:T1"/>
    <mergeCell ref="L2:T2"/>
    <mergeCell ref="C3:L3"/>
    <mergeCell ref="C4:F4"/>
    <mergeCell ref="G4:I4"/>
    <mergeCell ref="J4:L4"/>
    <mergeCell ref="A17:B17"/>
    <mergeCell ref="A3:A5"/>
    <mergeCell ref="B3:B5"/>
    <mergeCell ref="S3:S5"/>
    <mergeCell ref="T3:T5"/>
    <mergeCell ref="M3:O4"/>
    <mergeCell ref="P3:R4"/>
  </mergeCells>
  <pageMargins left="0.75" right="0.75" top="1" bottom="1" header="0.5" footer="0.5"/>
  <pageSetup paperSize="9" scale="60" fitToHeight="0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38"/>
  <sheetViews>
    <sheetView tabSelected="1" zoomScale="85" zoomScaleNormal="85" workbookViewId="0">
      <selection activeCell="A1" sqref="A1:T1"/>
    </sheetView>
  </sheetViews>
  <sheetFormatPr defaultColWidth="9" defaultRowHeight="13.5"/>
  <cols>
    <col min="1" max="1" width="5.375" style="3" customWidth="1"/>
    <col min="2" max="2" width="9" style="3"/>
    <col min="3" max="3" width="9.25" style="3"/>
    <col min="4" max="4" width="14.125" style="3"/>
    <col min="5" max="5" width="15.375" style="3"/>
    <col min="6" max="6" width="12.875" style="3"/>
    <col min="7" max="7" width="9.25" style="3"/>
    <col min="8" max="8" width="14.125" style="3"/>
    <col min="9" max="9" width="15.375" style="3"/>
    <col min="10" max="10" width="9" style="3"/>
    <col min="11" max="12" width="12.875" style="3"/>
    <col min="13" max="13" width="9" style="3"/>
    <col min="14" max="14" width="12.875" style="3"/>
    <col min="15" max="15" width="14.125" style="3"/>
    <col min="16" max="18" width="9" style="3"/>
    <col min="19" max="19" width="10.375" style="3"/>
    <col min="20" max="20" width="15.375" style="3"/>
    <col min="21" max="16384" width="9" style="3"/>
  </cols>
  <sheetData>
    <row r="1" ht="31.5" spans="1:20">
      <c r="A1" s="4" t="s">
        <v>468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="1" customFormat="1" ht="31.5" spans="1:20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19" t="s">
        <v>1</v>
      </c>
      <c r="N2" s="19"/>
      <c r="O2" s="19"/>
      <c r="P2" s="19"/>
      <c r="Q2" s="19"/>
      <c r="R2" s="19"/>
      <c r="S2" s="19"/>
      <c r="T2" s="19"/>
    </row>
    <row r="3" ht="25.5" spans="1:21">
      <c r="A3" s="5" t="s">
        <v>2</v>
      </c>
      <c r="B3" s="5" t="s">
        <v>3</v>
      </c>
      <c r="C3" s="6" t="s">
        <v>4</v>
      </c>
      <c r="D3" s="6"/>
      <c r="E3" s="6"/>
      <c r="F3" s="6"/>
      <c r="G3" s="6"/>
      <c r="H3" s="6"/>
      <c r="I3" s="6"/>
      <c r="J3" s="6"/>
      <c r="K3" s="6"/>
      <c r="L3" s="6"/>
      <c r="M3" s="7" t="s">
        <v>5</v>
      </c>
      <c r="N3" s="7"/>
      <c r="O3" s="7"/>
      <c r="P3" s="7" t="s">
        <v>107</v>
      </c>
      <c r="Q3" s="7"/>
      <c r="R3" s="7"/>
      <c r="S3" s="23" t="s">
        <v>6</v>
      </c>
      <c r="T3" s="24" t="s">
        <v>7</v>
      </c>
      <c r="U3" s="25"/>
    </row>
    <row r="4" ht="18.75" spans="1:21">
      <c r="A4" s="5"/>
      <c r="B4" s="5"/>
      <c r="C4" s="7" t="s">
        <v>8</v>
      </c>
      <c r="D4" s="7"/>
      <c r="E4" s="7"/>
      <c r="F4" s="7"/>
      <c r="G4" s="7" t="s">
        <v>9</v>
      </c>
      <c r="H4" s="7"/>
      <c r="I4" s="7"/>
      <c r="J4" s="7" t="s">
        <v>10</v>
      </c>
      <c r="K4" s="7"/>
      <c r="L4" s="7"/>
      <c r="M4" s="7"/>
      <c r="N4" s="7"/>
      <c r="O4" s="7"/>
      <c r="P4" s="7"/>
      <c r="Q4" s="7"/>
      <c r="R4" s="7"/>
      <c r="S4" s="23"/>
      <c r="T4" s="24"/>
      <c r="U4" s="25"/>
    </row>
    <row r="5" ht="18.75" spans="1:21">
      <c r="A5" s="5"/>
      <c r="B5" s="5"/>
      <c r="C5" s="7" t="s">
        <v>11</v>
      </c>
      <c r="D5" s="7" t="s">
        <v>12</v>
      </c>
      <c r="E5" s="7" t="s">
        <v>13</v>
      </c>
      <c r="F5" s="7" t="s">
        <v>14</v>
      </c>
      <c r="G5" s="7" t="s">
        <v>11</v>
      </c>
      <c r="H5" s="7" t="s">
        <v>12</v>
      </c>
      <c r="I5" s="7" t="s">
        <v>13</v>
      </c>
      <c r="J5" s="7" t="s">
        <v>11</v>
      </c>
      <c r="K5" s="7" t="s">
        <v>12</v>
      </c>
      <c r="L5" s="20" t="s">
        <v>13</v>
      </c>
      <c r="M5" s="7" t="s">
        <v>11</v>
      </c>
      <c r="N5" s="7" t="s">
        <v>12</v>
      </c>
      <c r="O5" s="7" t="s">
        <v>13</v>
      </c>
      <c r="P5" s="7" t="s">
        <v>11</v>
      </c>
      <c r="Q5" s="7" t="s">
        <v>12</v>
      </c>
      <c r="R5" s="7" t="s">
        <v>13</v>
      </c>
      <c r="S5" s="23"/>
      <c r="T5" s="24"/>
      <c r="U5" s="25"/>
    </row>
    <row r="6" ht="30" customHeight="1" spans="1:21">
      <c r="A6" s="8">
        <v>1</v>
      </c>
      <c r="B6" s="9" t="s">
        <v>368</v>
      </c>
      <c r="C6" s="10">
        <v>0.47781</v>
      </c>
      <c r="D6" s="11">
        <f t="shared" ref="D6:D31" si="0">C6*37900*0.3</f>
        <v>5432.6997</v>
      </c>
      <c r="E6" s="11">
        <f t="shared" ref="E6:E31" si="1">C6*37900*0.7</f>
        <v>12676.2993</v>
      </c>
      <c r="F6" s="11">
        <f t="shared" ref="F6:F31" si="2">C6*1730*0.6</f>
        <v>495.96678</v>
      </c>
      <c r="G6" s="11">
        <v>0</v>
      </c>
      <c r="H6" s="11">
        <f t="shared" ref="H6:H31" si="3">G6*37900*0.3</f>
        <v>0</v>
      </c>
      <c r="I6" s="11">
        <f t="shared" ref="I6:I31" si="4">G6*37900*0.7</f>
        <v>0</v>
      </c>
      <c r="J6" s="11">
        <v>0</v>
      </c>
      <c r="K6" s="11">
        <f t="shared" ref="K6:K31" si="5">J6*37900*0.3</f>
        <v>0</v>
      </c>
      <c r="L6" s="11">
        <f t="shared" ref="L6:L31" si="6">J6*37900*0.7</f>
        <v>0</v>
      </c>
      <c r="M6" s="21"/>
      <c r="N6" s="11">
        <f t="shared" ref="N6:N37" si="7">M6*18950*0.3</f>
        <v>0</v>
      </c>
      <c r="O6" s="11">
        <f t="shared" ref="O6:O37" si="8">M6*18950*0.7</f>
        <v>0</v>
      </c>
      <c r="P6" s="11"/>
      <c r="Q6" s="11"/>
      <c r="R6" s="11"/>
      <c r="S6" s="11">
        <f t="shared" ref="S6:S37" si="9">P6+M6+J6+G6+C6</f>
        <v>0.47781</v>
      </c>
      <c r="T6" s="11">
        <f t="shared" ref="T6:T37" si="10">D6+E6+F6+H6+I6+K6+L6+N6+O6+Q6+R6</f>
        <v>18604.96578</v>
      </c>
      <c r="U6" s="26"/>
    </row>
    <row r="7" ht="30" customHeight="1" spans="1:21">
      <c r="A7" s="8">
        <v>2</v>
      </c>
      <c r="B7" s="9" t="s">
        <v>469</v>
      </c>
      <c r="C7" s="10">
        <v>1.217595</v>
      </c>
      <c r="D7" s="11">
        <f t="shared" si="0"/>
        <v>13844.05515</v>
      </c>
      <c r="E7" s="11">
        <f t="shared" si="1"/>
        <v>32302.79535</v>
      </c>
      <c r="F7" s="11">
        <f t="shared" si="2"/>
        <v>1263.86361</v>
      </c>
      <c r="G7" s="11">
        <v>1.696457013</v>
      </c>
      <c r="H7" s="11">
        <f t="shared" si="3"/>
        <v>19288.71623781</v>
      </c>
      <c r="I7" s="11">
        <f t="shared" si="4"/>
        <v>45007.00455489</v>
      </c>
      <c r="J7" s="11">
        <v>0</v>
      </c>
      <c r="K7" s="11">
        <f t="shared" si="5"/>
        <v>0</v>
      </c>
      <c r="L7" s="11">
        <f t="shared" si="6"/>
        <v>0</v>
      </c>
      <c r="M7" s="22">
        <v>0.37113</v>
      </c>
      <c r="N7" s="11">
        <f t="shared" si="7"/>
        <v>2109.87405</v>
      </c>
      <c r="O7" s="11">
        <f t="shared" si="8"/>
        <v>4923.03945</v>
      </c>
      <c r="P7" s="11"/>
      <c r="Q7" s="11"/>
      <c r="R7" s="11"/>
      <c r="S7" s="11">
        <f t="shared" si="9"/>
        <v>3.285182013</v>
      </c>
      <c r="T7" s="11">
        <f t="shared" si="10"/>
        <v>118739.3484027</v>
      </c>
      <c r="U7" s="26"/>
    </row>
    <row r="8" ht="30" customHeight="1" spans="1:21">
      <c r="A8" s="8">
        <v>3</v>
      </c>
      <c r="B8" s="9" t="s">
        <v>470</v>
      </c>
      <c r="C8" s="10">
        <v>2.732505</v>
      </c>
      <c r="D8" s="11">
        <f t="shared" si="0"/>
        <v>31068.58185</v>
      </c>
      <c r="E8" s="11">
        <f t="shared" si="1"/>
        <v>72493.35765</v>
      </c>
      <c r="F8" s="11">
        <f t="shared" si="2"/>
        <v>2836.34019</v>
      </c>
      <c r="G8" s="11">
        <v>2.025015</v>
      </c>
      <c r="H8" s="11">
        <f t="shared" si="3"/>
        <v>23024.42055</v>
      </c>
      <c r="I8" s="11">
        <f t="shared" si="4"/>
        <v>53723.64795</v>
      </c>
      <c r="J8" s="11">
        <v>0</v>
      </c>
      <c r="K8" s="11">
        <f t="shared" si="5"/>
        <v>0</v>
      </c>
      <c r="L8" s="11">
        <f t="shared" si="6"/>
        <v>0</v>
      </c>
      <c r="M8" s="21"/>
      <c r="N8" s="11">
        <f t="shared" si="7"/>
        <v>0</v>
      </c>
      <c r="O8" s="11">
        <f t="shared" si="8"/>
        <v>0</v>
      </c>
      <c r="P8" s="11"/>
      <c r="Q8" s="11"/>
      <c r="R8" s="11"/>
      <c r="S8" s="11">
        <f t="shared" si="9"/>
        <v>4.75752</v>
      </c>
      <c r="T8" s="11">
        <f t="shared" si="10"/>
        <v>183146.34819</v>
      </c>
      <c r="U8" s="26"/>
    </row>
    <row r="9" ht="30" customHeight="1" spans="1:21">
      <c r="A9" s="8">
        <v>4</v>
      </c>
      <c r="B9" s="9" t="s">
        <v>471</v>
      </c>
      <c r="C9" s="10">
        <v>12.028250118</v>
      </c>
      <c r="D9" s="11">
        <f t="shared" si="0"/>
        <v>136761.20384166</v>
      </c>
      <c r="E9" s="11">
        <f t="shared" si="1"/>
        <v>319109.47563054</v>
      </c>
      <c r="F9" s="11">
        <f t="shared" si="2"/>
        <v>12485.323622484</v>
      </c>
      <c r="G9" s="11">
        <v>2.3126316885</v>
      </c>
      <c r="H9" s="11">
        <f t="shared" si="3"/>
        <v>26294.622298245</v>
      </c>
      <c r="I9" s="11">
        <f t="shared" si="4"/>
        <v>61354.118695905</v>
      </c>
      <c r="J9" s="11">
        <v>0</v>
      </c>
      <c r="K9" s="11">
        <f t="shared" si="5"/>
        <v>0</v>
      </c>
      <c r="L9" s="11">
        <f t="shared" si="6"/>
        <v>0</v>
      </c>
      <c r="M9" s="22">
        <v>0.491205</v>
      </c>
      <c r="N9" s="11">
        <f t="shared" si="7"/>
        <v>2792.500425</v>
      </c>
      <c r="O9" s="11">
        <f t="shared" si="8"/>
        <v>6515.834325</v>
      </c>
      <c r="P9" s="11"/>
      <c r="Q9" s="11"/>
      <c r="R9" s="11"/>
      <c r="S9" s="11">
        <f t="shared" si="9"/>
        <v>14.8320868065</v>
      </c>
      <c r="T9" s="11">
        <f t="shared" si="10"/>
        <v>565313.078838834</v>
      </c>
      <c r="U9" s="27" t="s">
        <v>442</v>
      </c>
    </row>
    <row r="10" ht="30" customHeight="1" spans="1:21">
      <c r="A10" s="8">
        <v>5</v>
      </c>
      <c r="B10" s="9" t="s">
        <v>472</v>
      </c>
      <c r="C10" s="10">
        <v>2.842245</v>
      </c>
      <c r="D10" s="11">
        <f t="shared" si="0"/>
        <v>32316.32565</v>
      </c>
      <c r="E10" s="11">
        <f t="shared" si="1"/>
        <v>75404.75985</v>
      </c>
      <c r="F10" s="11">
        <f t="shared" si="2"/>
        <v>2950.25031</v>
      </c>
      <c r="G10" s="11">
        <v>2.8406780325</v>
      </c>
      <c r="H10" s="11">
        <f t="shared" si="3"/>
        <v>32298.509229525</v>
      </c>
      <c r="I10" s="11">
        <f t="shared" si="4"/>
        <v>75363.188202225</v>
      </c>
      <c r="J10" s="11">
        <v>0</v>
      </c>
      <c r="K10" s="11">
        <f t="shared" si="5"/>
        <v>0</v>
      </c>
      <c r="L10" s="11">
        <f t="shared" si="6"/>
        <v>0</v>
      </c>
      <c r="M10" s="21"/>
      <c r="N10" s="11">
        <f t="shared" si="7"/>
        <v>0</v>
      </c>
      <c r="O10" s="11">
        <f t="shared" si="8"/>
        <v>0</v>
      </c>
      <c r="P10" s="11"/>
      <c r="Q10" s="11"/>
      <c r="R10" s="11"/>
      <c r="S10" s="11">
        <f t="shared" si="9"/>
        <v>5.6829230325</v>
      </c>
      <c r="T10" s="11">
        <f t="shared" si="10"/>
        <v>218333.03324175</v>
      </c>
      <c r="U10" s="26" t="s">
        <v>442</v>
      </c>
    </row>
    <row r="11" ht="30" customHeight="1" spans="1:21">
      <c r="A11" s="8">
        <v>6</v>
      </c>
      <c r="B11" s="9" t="s">
        <v>473</v>
      </c>
      <c r="C11" s="10">
        <v>0.783615</v>
      </c>
      <c r="D11" s="11">
        <f t="shared" si="0"/>
        <v>8909.70255</v>
      </c>
      <c r="E11" s="11">
        <f t="shared" si="1"/>
        <v>20789.30595</v>
      </c>
      <c r="F11" s="11">
        <f t="shared" si="2"/>
        <v>813.39237</v>
      </c>
      <c r="G11" s="11">
        <v>3.4590504615</v>
      </c>
      <c r="H11" s="11">
        <f t="shared" si="3"/>
        <v>39329.403747255</v>
      </c>
      <c r="I11" s="11">
        <f t="shared" si="4"/>
        <v>91768.608743595</v>
      </c>
      <c r="J11" s="11">
        <v>0</v>
      </c>
      <c r="K11" s="11">
        <f t="shared" si="5"/>
        <v>0</v>
      </c>
      <c r="L11" s="11">
        <f t="shared" si="6"/>
        <v>0</v>
      </c>
      <c r="M11" s="22">
        <v>0.08799</v>
      </c>
      <c r="N11" s="11">
        <f t="shared" si="7"/>
        <v>500.22315</v>
      </c>
      <c r="O11" s="11">
        <f t="shared" si="8"/>
        <v>1167.18735</v>
      </c>
      <c r="P11" s="11"/>
      <c r="Q11" s="11"/>
      <c r="R11" s="11"/>
      <c r="S11" s="11">
        <f t="shared" si="9"/>
        <v>4.3306554615</v>
      </c>
      <c r="T11" s="11">
        <f t="shared" si="10"/>
        <v>163277.82386085</v>
      </c>
      <c r="U11" s="26" t="s">
        <v>442</v>
      </c>
    </row>
    <row r="12" ht="30" customHeight="1" spans="1:21">
      <c r="A12" s="8">
        <v>7</v>
      </c>
      <c r="B12" s="9" t="s">
        <v>474</v>
      </c>
      <c r="C12" s="10">
        <v>2.572785</v>
      </c>
      <c r="D12" s="11">
        <f t="shared" si="0"/>
        <v>29252.56545</v>
      </c>
      <c r="E12" s="11">
        <f t="shared" si="1"/>
        <v>68255.98605</v>
      </c>
      <c r="F12" s="11">
        <f t="shared" si="2"/>
        <v>2670.55083</v>
      </c>
      <c r="G12" s="11">
        <v>0.085456035</v>
      </c>
      <c r="H12" s="11">
        <f t="shared" si="3"/>
        <v>971.63511795</v>
      </c>
      <c r="I12" s="11">
        <f t="shared" si="4"/>
        <v>2267.14860855</v>
      </c>
      <c r="J12" s="11">
        <v>0</v>
      </c>
      <c r="K12" s="11">
        <f t="shared" si="5"/>
        <v>0</v>
      </c>
      <c r="L12" s="11">
        <f t="shared" si="6"/>
        <v>0</v>
      </c>
      <c r="M12" s="22">
        <v>0.474345</v>
      </c>
      <c r="N12" s="11">
        <f t="shared" si="7"/>
        <v>2696.651325</v>
      </c>
      <c r="O12" s="11">
        <f t="shared" si="8"/>
        <v>6292.186425</v>
      </c>
      <c r="P12" s="11"/>
      <c r="Q12" s="11"/>
      <c r="R12" s="11"/>
      <c r="S12" s="11">
        <f t="shared" si="9"/>
        <v>3.132586035</v>
      </c>
      <c r="T12" s="11">
        <f t="shared" si="10"/>
        <v>112406.7238065</v>
      </c>
      <c r="U12" s="26"/>
    </row>
    <row r="13" ht="30" customHeight="1" spans="1:21">
      <c r="A13" s="8">
        <v>8</v>
      </c>
      <c r="B13" s="9" t="s">
        <v>475</v>
      </c>
      <c r="C13" s="10">
        <v>1.75422</v>
      </c>
      <c r="D13" s="11">
        <f t="shared" si="0"/>
        <v>19945.4814</v>
      </c>
      <c r="E13" s="11">
        <f t="shared" si="1"/>
        <v>46539.4566</v>
      </c>
      <c r="F13" s="11">
        <f t="shared" si="2"/>
        <v>1820.88036</v>
      </c>
      <c r="G13" s="11">
        <v>0</v>
      </c>
      <c r="H13" s="11">
        <f t="shared" si="3"/>
        <v>0</v>
      </c>
      <c r="I13" s="11">
        <f t="shared" si="4"/>
        <v>0</v>
      </c>
      <c r="J13" s="11">
        <v>0</v>
      </c>
      <c r="K13" s="11">
        <f t="shared" si="5"/>
        <v>0</v>
      </c>
      <c r="L13" s="11">
        <f t="shared" si="6"/>
        <v>0</v>
      </c>
      <c r="M13" s="22">
        <v>0.63639</v>
      </c>
      <c r="N13" s="11">
        <f t="shared" si="7"/>
        <v>3617.87715</v>
      </c>
      <c r="O13" s="11">
        <f t="shared" si="8"/>
        <v>8441.71335</v>
      </c>
      <c r="P13" s="11"/>
      <c r="Q13" s="11"/>
      <c r="R13" s="11"/>
      <c r="S13" s="11">
        <f t="shared" si="9"/>
        <v>2.39061</v>
      </c>
      <c r="T13" s="11">
        <f t="shared" si="10"/>
        <v>80365.40886</v>
      </c>
      <c r="U13" s="26"/>
    </row>
    <row r="14" ht="30" customHeight="1" spans="1:21">
      <c r="A14" s="8">
        <v>9</v>
      </c>
      <c r="B14" s="9" t="s">
        <v>476</v>
      </c>
      <c r="C14" s="10">
        <v>5.10843</v>
      </c>
      <c r="D14" s="11">
        <f t="shared" si="0"/>
        <v>58082.8491</v>
      </c>
      <c r="E14" s="11">
        <f t="shared" si="1"/>
        <v>135526.6479</v>
      </c>
      <c r="F14" s="11">
        <f t="shared" si="2"/>
        <v>5302.55034</v>
      </c>
      <c r="G14" s="11">
        <v>7.938765</v>
      </c>
      <c r="H14" s="11">
        <f t="shared" si="3"/>
        <v>90263.75805</v>
      </c>
      <c r="I14" s="11">
        <f t="shared" si="4"/>
        <v>210615.43545</v>
      </c>
      <c r="J14" s="11">
        <v>0</v>
      </c>
      <c r="K14" s="11">
        <f t="shared" si="5"/>
        <v>0</v>
      </c>
      <c r="L14" s="11">
        <f t="shared" si="6"/>
        <v>0</v>
      </c>
      <c r="M14" s="22">
        <v>0.559</v>
      </c>
      <c r="N14" s="11">
        <f t="shared" si="7"/>
        <v>3177.915</v>
      </c>
      <c r="O14" s="11">
        <f t="shared" si="8"/>
        <v>7415.135</v>
      </c>
      <c r="P14" s="11"/>
      <c r="Q14" s="11"/>
      <c r="R14" s="11"/>
      <c r="S14" s="11">
        <f t="shared" si="9"/>
        <v>13.606195</v>
      </c>
      <c r="T14" s="11">
        <f t="shared" si="10"/>
        <v>510384.29084</v>
      </c>
      <c r="U14" s="26" t="s">
        <v>442</v>
      </c>
    </row>
    <row r="15" ht="30" customHeight="1" spans="1:21">
      <c r="A15" s="8">
        <v>10</v>
      </c>
      <c r="B15" s="9" t="s">
        <v>477</v>
      </c>
      <c r="C15" s="10"/>
      <c r="D15" s="11">
        <f t="shared" si="0"/>
        <v>0</v>
      </c>
      <c r="E15" s="11">
        <f t="shared" si="1"/>
        <v>0</v>
      </c>
      <c r="F15" s="11">
        <f t="shared" si="2"/>
        <v>0</v>
      </c>
      <c r="G15" s="11">
        <v>7.31535</v>
      </c>
      <c r="H15" s="11">
        <f t="shared" si="3"/>
        <v>83175.5295</v>
      </c>
      <c r="I15" s="11">
        <f t="shared" si="4"/>
        <v>194076.2355</v>
      </c>
      <c r="J15" s="11">
        <v>0</v>
      </c>
      <c r="K15" s="11">
        <f t="shared" si="5"/>
        <v>0</v>
      </c>
      <c r="L15" s="11">
        <f t="shared" si="6"/>
        <v>0</v>
      </c>
      <c r="M15" s="21"/>
      <c r="N15" s="11">
        <f t="shared" si="7"/>
        <v>0</v>
      </c>
      <c r="O15" s="11">
        <f t="shared" si="8"/>
        <v>0</v>
      </c>
      <c r="P15" s="11"/>
      <c r="Q15" s="11"/>
      <c r="R15" s="11"/>
      <c r="S15" s="11">
        <f t="shared" si="9"/>
        <v>7.31535</v>
      </c>
      <c r="T15" s="11">
        <f t="shared" si="10"/>
        <v>277251.765</v>
      </c>
      <c r="U15" s="26"/>
    </row>
    <row r="16" ht="30" customHeight="1" spans="1:21">
      <c r="A16" s="8">
        <v>11</v>
      </c>
      <c r="B16" s="9" t="s">
        <v>478</v>
      </c>
      <c r="C16" s="10">
        <v>0.42573</v>
      </c>
      <c r="D16" s="11">
        <f t="shared" si="0"/>
        <v>4840.5501</v>
      </c>
      <c r="E16" s="11">
        <f t="shared" si="1"/>
        <v>11294.6169</v>
      </c>
      <c r="F16" s="11">
        <f t="shared" si="2"/>
        <v>441.90774</v>
      </c>
      <c r="G16" s="11">
        <v>2.285706018</v>
      </c>
      <c r="H16" s="11">
        <f t="shared" si="3"/>
        <v>25988.47742466</v>
      </c>
      <c r="I16" s="11">
        <f t="shared" si="4"/>
        <v>60639.78065754</v>
      </c>
      <c r="J16" s="11">
        <v>0</v>
      </c>
      <c r="K16" s="11">
        <f t="shared" si="5"/>
        <v>0</v>
      </c>
      <c r="L16" s="11">
        <f t="shared" si="6"/>
        <v>0</v>
      </c>
      <c r="M16" s="22">
        <v>0.8226</v>
      </c>
      <c r="N16" s="11">
        <f t="shared" si="7"/>
        <v>4676.481</v>
      </c>
      <c r="O16" s="11">
        <f t="shared" si="8"/>
        <v>10911.789</v>
      </c>
      <c r="P16" s="11"/>
      <c r="Q16" s="11"/>
      <c r="R16" s="11"/>
      <c r="S16" s="11">
        <f t="shared" si="9"/>
        <v>3.534036018</v>
      </c>
      <c r="T16" s="11">
        <f t="shared" si="10"/>
        <v>118793.6028222</v>
      </c>
      <c r="U16" s="26" t="s">
        <v>442</v>
      </c>
    </row>
    <row r="17" ht="30" customHeight="1" spans="1:21">
      <c r="A17" s="8">
        <v>12</v>
      </c>
      <c r="B17" s="9" t="s">
        <v>479</v>
      </c>
      <c r="C17" s="10">
        <v>1.247385</v>
      </c>
      <c r="D17" s="11">
        <f t="shared" si="0"/>
        <v>14182.76745</v>
      </c>
      <c r="E17" s="11">
        <f t="shared" si="1"/>
        <v>33093.12405</v>
      </c>
      <c r="F17" s="11">
        <f t="shared" si="2"/>
        <v>1294.78563</v>
      </c>
      <c r="G17" s="11">
        <v>0.621705</v>
      </c>
      <c r="H17" s="11">
        <f t="shared" si="3"/>
        <v>7068.78585</v>
      </c>
      <c r="I17" s="11">
        <f t="shared" si="4"/>
        <v>16493.83365</v>
      </c>
      <c r="J17" s="11">
        <v>0</v>
      </c>
      <c r="K17" s="11">
        <f t="shared" si="5"/>
        <v>0</v>
      </c>
      <c r="L17" s="11">
        <f t="shared" si="6"/>
        <v>0</v>
      </c>
      <c r="M17" s="22">
        <v>0.44475</v>
      </c>
      <c r="N17" s="11">
        <f t="shared" si="7"/>
        <v>2528.40375</v>
      </c>
      <c r="O17" s="11">
        <f t="shared" si="8"/>
        <v>5899.60875</v>
      </c>
      <c r="P17" s="11"/>
      <c r="Q17" s="11"/>
      <c r="R17" s="11"/>
      <c r="S17" s="11">
        <f t="shared" si="9"/>
        <v>2.31384</v>
      </c>
      <c r="T17" s="11">
        <f t="shared" si="10"/>
        <v>80561.30913</v>
      </c>
      <c r="U17" s="26" t="s">
        <v>442</v>
      </c>
    </row>
    <row r="18" ht="30" customHeight="1" spans="1:21">
      <c r="A18" s="8">
        <v>13</v>
      </c>
      <c r="B18" s="9" t="s">
        <v>480</v>
      </c>
      <c r="C18" s="10">
        <v>1.62207</v>
      </c>
      <c r="D18" s="11">
        <f t="shared" si="0"/>
        <v>18442.9359</v>
      </c>
      <c r="E18" s="11">
        <f t="shared" si="1"/>
        <v>43033.5171</v>
      </c>
      <c r="F18" s="11">
        <f t="shared" si="2"/>
        <v>1683.70866</v>
      </c>
      <c r="G18" s="11">
        <v>0.63915</v>
      </c>
      <c r="H18" s="11">
        <f t="shared" si="3"/>
        <v>7267.1355</v>
      </c>
      <c r="I18" s="11">
        <f t="shared" si="4"/>
        <v>16956.6495</v>
      </c>
      <c r="J18" s="11">
        <v>0</v>
      </c>
      <c r="K18" s="11">
        <f t="shared" si="5"/>
        <v>0</v>
      </c>
      <c r="L18" s="11">
        <f t="shared" si="6"/>
        <v>0</v>
      </c>
      <c r="M18" s="22">
        <v>0.679125</v>
      </c>
      <c r="N18" s="11">
        <f t="shared" si="7"/>
        <v>3860.825625</v>
      </c>
      <c r="O18" s="11">
        <f t="shared" si="8"/>
        <v>9008.593125</v>
      </c>
      <c r="P18" s="11"/>
      <c r="Q18" s="11"/>
      <c r="R18" s="11"/>
      <c r="S18" s="11">
        <f t="shared" si="9"/>
        <v>2.940345</v>
      </c>
      <c r="T18" s="11">
        <f t="shared" si="10"/>
        <v>100253.36541</v>
      </c>
      <c r="U18" s="26" t="s">
        <v>442</v>
      </c>
    </row>
    <row r="19" ht="30" customHeight="1" spans="1:21">
      <c r="A19" s="8">
        <v>14</v>
      </c>
      <c r="B19" s="9" t="s">
        <v>481</v>
      </c>
      <c r="C19" s="10">
        <v>6.498405</v>
      </c>
      <c r="D19" s="11">
        <f t="shared" si="0"/>
        <v>73886.86485</v>
      </c>
      <c r="E19" s="11">
        <f t="shared" si="1"/>
        <v>172402.68465</v>
      </c>
      <c r="F19" s="11">
        <f t="shared" si="2"/>
        <v>6745.34439</v>
      </c>
      <c r="G19" s="11">
        <v>2.28297</v>
      </c>
      <c r="H19" s="11">
        <f t="shared" si="3"/>
        <v>25957.3689</v>
      </c>
      <c r="I19" s="11">
        <f t="shared" si="4"/>
        <v>60567.1941</v>
      </c>
      <c r="J19" s="11">
        <v>0</v>
      </c>
      <c r="K19" s="11">
        <f t="shared" si="5"/>
        <v>0</v>
      </c>
      <c r="L19" s="11">
        <f t="shared" si="6"/>
        <v>0</v>
      </c>
      <c r="M19" s="22">
        <v>0.9378</v>
      </c>
      <c r="N19" s="11">
        <f t="shared" si="7"/>
        <v>5331.393</v>
      </c>
      <c r="O19" s="11">
        <f t="shared" si="8"/>
        <v>12439.917</v>
      </c>
      <c r="P19" s="11"/>
      <c r="Q19" s="11"/>
      <c r="R19" s="11"/>
      <c r="S19" s="11">
        <f t="shared" si="9"/>
        <v>9.719175</v>
      </c>
      <c r="T19" s="11">
        <f t="shared" si="10"/>
        <v>357330.76689</v>
      </c>
      <c r="U19" s="26"/>
    </row>
    <row r="20" ht="30" customHeight="1" spans="1:21">
      <c r="A20" s="8">
        <v>15</v>
      </c>
      <c r="B20" s="9" t="s">
        <v>482</v>
      </c>
      <c r="C20" s="10">
        <v>0.03264</v>
      </c>
      <c r="D20" s="11">
        <f t="shared" si="0"/>
        <v>371.1168</v>
      </c>
      <c r="E20" s="11">
        <f t="shared" si="1"/>
        <v>865.9392</v>
      </c>
      <c r="F20" s="11">
        <f t="shared" si="2"/>
        <v>33.88032</v>
      </c>
      <c r="G20" s="11">
        <v>2.18037</v>
      </c>
      <c r="H20" s="11">
        <f t="shared" si="3"/>
        <v>24790.8069</v>
      </c>
      <c r="I20" s="11">
        <f t="shared" si="4"/>
        <v>57845.2161</v>
      </c>
      <c r="J20" s="11">
        <v>0</v>
      </c>
      <c r="K20" s="11">
        <f t="shared" si="5"/>
        <v>0</v>
      </c>
      <c r="L20" s="11">
        <f t="shared" si="6"/>
        <v>0</v>
      </c>
      <c r="M20" s="21">
        <v>0.0429</v>
      </c>
      <c r="N20" s="11">
        <f t="shared" si="7"/>
        <v>243.8865</v>
      </c>
      <c r="O20" s="11">
        <f t="shared" si="8"/>
        <v>569.0685</v>
      </c>
      <c r="P20" s="11"/>
      <c r="Q20" s="11"/>
      <c r="R20" s="11"/>
      <c r="S20" s="11">
        <f t="shared" si="9"/>
        <v>2.25591</v>
      </c>
      <c r="T20" s="11">
        <f t="shared" si="10"/>
        <v>84719.91432</v>
      </c>
      <c r="U20" s="26"/>
    </row>
    <row r="21" ht="30" customHeight="1" spans="1:21">
      <c r="A21" s="8">
        <v>16</v>
      </c>
      <c r="B21" s="9" t="s">
        <v>483</v>
      </c>
      <c r="C21" s="10">
        <v>0.031215</v>
      </c>
      <c r="D21" s="11">
        <f t="shared" si="0"/>
        <v>354.91455</v>
      </c>
      <c r="E21" s="11">
        <f t="shared" si="1"/>
        <v>828.13395</v>
      </c>
      <c r="F21" s="11">
        <f t="shared" si="2"/>
        <v>32.40117</v>
      </c>
      <c r="G21" s="11">
        <v>0</v>
      </c>
      <c r="H21" s="11">
        <f t="shared" si="3"/>
        <v>0</v>
      </c>
      <c r="I21" s="11">
        <f t="shared" si="4"/>
        <v>0</v>
      </c>
      <c r="J21" s="11">
        <v>0</v>
      </c>
      <c r="K21" s="11">
        <f t="shared" si="5"/>
        <v>0</v>
      </c>
      <c r="L21" s="11">
        <f t="shared" si="6"/>
        <v>0</v>
      </c>
      <c r="M21" s="21"/>
      <c r="N21" s="11">
        <f t="shared" si="7"/>
        <v>0</v>
      </c>
      <c r="O21" s="11">
        <f t="shared" si="8"/>
        <v>0</v>
      </c>
      <c r="P21" s="11"/>
      <c r="Q21" s="11"/>
      <c r="R21" s="11"/>
      <c r="S21" s="11">
        <f t="shared" si="9"/>
        <v>0.031215</v>
      </c>
      <c r="T21" s="11">
        <f t="shared" si="10"/>
        <v>1215.44967</v>
      </c>
      <c r="U21" s="26"/>
    </row>
    <row r="22" ht="30" customHeight="1" spans="1:21">
      <c r="A22" s="8">
        <v>17</v>
      </c>
      <c r="B22" s="9" t="s">
        <v>484</v>
      </c>
      <c r="C22" s="10">
        <v>0.67578</v>
      </c>
      <c r="D22" s="11">
        <f t="shared" si="0"/>
        <v>7683.6186</v>
      </c>
      <c r="E22" s="11">
        <f t="shared" si="1"/>
        <v>17928.4434</v>
      </c>
      <c r="F22" s="11">
        <f t="shared" si="2"/>
        <v>701.45964</v>
      </c>
      <c r="G22" s="11">
        <v>3.35802</v>
      </c>
      <c r="H22" s="11">
        <f t="shared" si="3"/>
        <v>38180.6874</v>
      </c>
      <c r="I22" s="11">
        <f t="shared" si="4"/>
        <v>89088.2706</v>
      </c>
      <c r="J22" s="11">
        <v>0</v>
      </c>
      <c r="K22" s="11">
        <f t="shared" si="5"/>
        <v>0</v>
      </c>
      <c r="L22" s="11">
        <f t="shared" si="6"/>
        <v>0</v>
      </c>
      <c r="M22" s="21"/>
      <c r="N22" s="11">
        <f t="shared" si="7"/>
        <v>0</v>
      </c>
      <c r="O22" s="11">
        <f t="shared" si="8"/>
        <v>0</v>
      </c>
      <c r="P22" s="11"/>
      <c r="Q22" s="11"/>
      <c r="R22" s="11"/>
      <c r="S22" s="11">
        <f t="shared" si="9"/>
        <v>4.0338</v>
      </c>
      <c r="T22" s="11">
        <f t="shared" si="10"/>
        <v>153582.47964</v>
      </c>
      <c r="U22" s="26" t="s">
        <v>442</v>
      </c>
    </row>
    <row r="23" ht="30" customHeight="1" spans="1:21">
      <c r="A23" s="8">
        <v>18</v>
      </c>
      <c r="B23" s="12" t="s">
        <v>485</v>
      </c>
      <c r="C23" s="10">
        <v>4.598385</v>
      </c>
      <c r="D23" s="11">
        <f t="shared" si="0"/>
        <v>52283.63745</v>
      </c>
      <c r="E23" s="11">
        <f t="shared" si="1"/>
        <v>121995.15405</v>
      </c>
      <c r="F23" s="11">
        <f t="shared" si="2"/>
        <v>4773.12363</v>
      </c>
      <c r="G23" s="11">
        <v>18.239565</v>
      </c>
      <c r="H23" s="11">
        <f t="shared" si="3"/>
        <v>207383.85405</v>
      </c>
      <c r="I23" s="11">
        <f t="shared" si="4"/>
        <v>483895.65945</v>
      </c>
      <c r="J23" s="11">
        <v>0</v>
      </c>
      <c r="K23" s="11">
        <f t="shared" si="5"/>
        <v>0</v>
      </c>
      <c r="L23" s="11">
        <f t="shared" si="6"/>
        <v>0</v>
      </c>
      <c r="M23" s="21"/>
      <c r="N23" s="11">
        <f t="shared" si="7"/>
        <v>0</v>
      </c>
      <c r="O23" s="11">
        <f t="shared" si="8"/>
        <v>0</v>
      </c>
      <c r="P23" s="11"/>
      <c r="Q23" s="11"/>
      <c r="R23" s="11"/>
      <c r="S23" s="11">
        <f t="shared" si="9"/>
        <v>22.83795</v>
      </c>
      <c r="T23" s="11">
        <f t="shared" si="10"/>
        <v>870331.42863</v>
      </c>
      <c r="U23" s="26" t="s">
        <v>442</v>
      </c>
    </row>
    <row r="24" ht="30" customHeight="1" spans="1:21">
      <c r="A24" s="8">
        <v>19</v>
      </c>
      <c r="B24" s="9" t="s">
        <v>486</v>
      </c>
      <c r="C24" s="10"/>
      <c r="D24" s="11">
        <f t="shared" si="0"/>
        <v>0</v>
      </c>
      <c r="E24" s="11">
        <f t="shared" si="1"/>
        <v>0</v>
      </c>
      <c r="F24" s="11">
        <f t="shared" si="2"/>
        <v>0</v>
      </c>
      <c r="G24" s="11">
        <v>0.79953</v>
      </c>
      <c r="H24" s="11">
        <f t="shared" si="3"/>
        <v>9090.6561</v>
      </c>
      <c r="I24" s="11">
        <f t="shared" si="4"/>
        <v>21211.5309</v>
      </c>
      <c r="J24" s="11">
        <v>0</v>
      </c>
      <c r="K24" s="11">
        <f t="shared" si="5"/>
        <v>0</v>
      </c>
      <c r="L24" s="11">
        <f t="shared" si="6"/>
        <v>0</v>
      </c>
      <c r="M24" s="21"/>
      <c r="N24" s="11">
        <f t="shared" si="7"/>
        <v>0</v>
      </c>
      <c r="O24" s="11">
        <f t="shared" si="8"/>
        <v>0</v>
      </c>
      <c r="P24" s="11"/>
      <c r="Q24" s="11"/>
      <c r="R24" s="11"/>
      <c r="S24" s="11">
        <f t="shared" si="9"/>
        <v>0.79953</v>
      </c>
      <c r="T24" s="11">
        <f t="shared" si="10"/>
        <v>30302.187</v>
      </c>
      <c r="U24" s="26"/>
    </row>
    <row r="25" ht="30" customHeight="1" spans="1:21">
      <c r="A25" s="8">
        <v>20</v>
      </c>
      <c r="B25" s="9" t="s">
        <v>455</v>
      </c>
      <c r="C25" s="10">
        <v>2.91207</v>
      </c>
      <c r="D25" s="11">
        <f t="shared" si="0"/>
        <v>33110.2359</v>
      </c>
      <c r="E25" s="11">
        <f t="shared" si="1"/>
        <v>77257.2171</v>
      </c>
      <c r="F25" s="11">
        <f t="shared" si="2"/>
        <v>3022.72866</v>
      </c>
      <c r="G25" s="11">
        <v>2.61036</v>
      </c>
      <c r="H25" s="11">
        <f t="shared" si="3"/>
        <v>29679.7932</v>
      </c>
      <c r="I25" s="11">
        <f t="shared" si="4"/>
        <v>69252.8508</v>
      </c>
      <c r="J25" s="11">
        <v>0</v>
      </c>
      <c r="K25" s="11">
        <f t="shared" si="5"/>
        <v>0</v>
      </c>
      <c r="L25" s="11">
        <f t="shared" si="6"/>
        <v>0</v>
      </c>
      <c r="M25" s="22">
        <v>1.44486</v>
      </c>
      <c r="N25" s="11">
        <f t="shared" si="7"/>
        <v>8214.0291</v>
      </c>
      <c r="O25" s="11">
        <f t="shared" si="8"/>
        <v>19166.0679</v>
      </c>
      <c r="P25" s="11"/>
      <c r="Q25" s="11"/>
      <c r="R25" s="11"/>
      <c r="S25" s="11">
        <f t="shared" si="9"/>
        <v>6.96729</v>
      </c>
      <c r="T25" s="11">
        <f t="shared" si="10"/>
        <v>239702.92266</v>
      </c>
      <c r="U25" s="26" t="s">
        <v>442</v>
      </c>
    </row>
    <row r="26" ht="30" customHeight="1" spans="1:21">
      <c r="A26" s="8">
        <v>21</v>
      </c>
      <c r="B26" s="9" t="s">
        <v>487</v>
      </c>
      <c r="C26" s="10">
        <v>0.59841</v>
      </c>
      <c r="D26" s="11">
        <f t="shared" si="0"/>
        <v>6803.9217</v>
      </c>
      <c r="E26" s="11">
        <f t="shared" si="1"/>
        <v>15875.8173</v>
      </c>
      <c r="F26" s="11">
        <f t="shared" si="2"/>
        <v>621.14958</v>
      </c>
      <c r="G26" s="11">
        <v>0.356925</v>
      </c>
      <c r="H26" s="11">
        <f t="shared" si="3"/>
        <v>4058.23725</v>
      </c>
      <c r="I26" s="11">
        <f t="shared" si="4"/>
        <v>9469.22025</v>
      </c>
      <c r="J26" s="11">
        <v>0</v>
      </c>
      <c r="K26" s="11">
        <f t="shared" si="5"/>
        <v>0</v>
      </c>
      <c r="L26" s="11">
        <f t="shared" si="6"/>
        <v>0</v>
      </c>
      <c r="M26" s="21"/>
      <c r="N26" s="11">
        <f t="shared" si="7"/>
        <v>0</v>
      </c>
      <c r="O26" s="11">
        <f t="shared" si="8"/>
        <v>0</v>
      </c>
      <c r="P26" s="11"/>
      <c r="Q26" s="11"/>
      <c r="R26" s="11"/>
      <c r="S26" s="11">
        <f t="shared" si="9"/>
        <v>0.955335</v>
      </c>
      <c r="T26" s="11">
        <f t="shared" si="10"/>
        <v>36828.34608</v>
      </c>
      <c r="U26" s="26"/>
    </row>
    <row r="27" ht="30" customHeight="1" spans="1:21">
      <c r="A27" s="8">
        <v>22</v>
      </c>
      <c r="B27" s="9" t="s">
        <v>393</v>
      </c>
      <c r="C27" s="10">
        <v>1.72197</v>
      </c>
      <c r="D27" s="11">
        <f t="shared" si="0"/>
        <v>19578.7989</v>
      </c>
      <c r="E27" s="11">
        <f t="shared" si="1"/>
        <v>45683.8641</v>
      </c>
      <c r="F27" s="11">
        <f t="shared" si="2"/>
        <v>1787.40486</v>
      </c>
      <c r="G27" s="11">
        <v>0</v>
      </c>
      <c r="H27" s="11">
        <f t="shared" si="3"/>
        <v>0</v>
      </c>
      <c r="I27" s="11">
        <f t="shared" si="4"/>
        <v>0</v>
      </c>
      <c r="J27" s="11">
        <v>0</v>
      </c>
      <c r="K27" s="11">
        <f t="shared" si="5"/>
        <v>0</v>
      </c>
      <c r="L27" s="11">
        <f t="shared" si="6"/>
        <v>0</v>
      </c>
      <c r="M27" s="21"/>
      <c r="N27" s="11">
        <f t="shared" si="7"/>
        <v>0</v>
      </c>
      <c r="O27" s="11">
        <f t="shared" si="8"/>
        <v>0</v>
      </c>
      <c r="P27" s="11"/>
      <c r="Q27" s="11"/>
      <c r="R27" s="11"/>
      <c r="S27" s="11">
        <f t="shared" si="9"/>
        <v>1.72197</v>
      </c>
      <c r="T27" s="11">
        <f t="shared" si="10"/>
        <v>67050.06786</v>
      </c>
      <c r="U27" s="26"/>
    </row>
    <row r="28" ht="30" customHeight="1" spans="1:21">
      <c r="A28" s="8">
        <v>23</v>
      </c>
      <c r="B28" s="9" t="s">
        <v>397</v>
      </c>
      <c r="C28" s="10">
        <v>2.308395</v>
      </c>
      <c r="D28" s="11">
        <f t="shared" si="0"/>
        <v>26246.45115</v>
      </c>
      <c r="E28" s="11">
        <f t="shared" si="1"/>
        <v>61241.71935</v>
      </c>
      <c r="F28" s="11">
        <f t="shared" si="2"/>
        <v>2396.11401</v>
      </c>
      <c r="G28" s="11">
        <v>0.072315</v>
      </c>
      <c r="H28" s="11">
        <f t="shared" si="3"/>
        <v>822.22155</v>
      </c>
      <c r="I28" s="11">
        <f t="shared" si="4"/>
        <v>1918.51695</v>
      </c>
      <c r="J28" s="11">
        <v>0</v>
      </c>
      <c r="K28" s="11">
        <f t="shared" si="5"/>
        <v>0</v>
      </c>
      <c r="L28" s="11">
        <f t="shared" si="6"/>
        <v>0</v>
      </c>
      <c r="M28" s="21"/>
      <c r="N28" s="11">
        <f t="shared" si="7"/>
        <v>0</v>
      </c>
      <c r="O28" s="11">
        <f t="shared" si="8"/>
        <v>0</v>
      </c>
      <c r="P28" s="11"/>
      <c r="Q28" s="11"/>
      <c r="R28" s="11"/>
      <c r="S28" s="11">
        <f t="shared" si="9"/>
        <v>2.38071</v>
      </c>
      <c r="T28" s="11">
        <f t="shared" si="10"/>
        <v>92625.02301</v>
      </c>
      <c r="U28" s="26"/>
    </row>
    <row r="29" ht="30" customHeight="1" spans="1:21">
      <c r="A29" s="8">
        <v>24</v>
      </c>
      <c r="B29" s="9" t="s">
        <v>334</v>
      </c>
      <c r="C29" s="10"/>
      <c r="D29" s="11">
        <f t="shared" si="0"/>
        <v>0</v>
      </c>
      <c r="E29" s="11">
        <f t="shared" si="1"/>
        <v>0</v>
      </c>
      <c r="F29" s="11">
        <f t="shared" si="2"/>
        <v>0</v>
      </c>
      <c r="G29" s="11">
        <v>0.38745</v>
      </c>
      <c r="H29" s="11">
        <f t="shared" si="3"/>
        <v>4405.3065</v>
      </c>
      <c r="I29" s="11">
        <f t="shared" si="4"/>
        <v>10279.0485</v>
      </c>
      <c r="J29" s="11">
        <v>0</v>
      </c>
      <c r="K29" s="11">
        <f t="shared" si="5"/>
        <v>0</v>
      </c>
      <c r="L29" s="11">
        <f t="shared" si="6"/>
        <v>0</v>
      </c>
      <c r="M29" s="21"/>
      <c r="N29" s="11">
        <f t="shared" si="7"/>
        <v>0</v>
      </c>
      <c r="O29" s="11">
        <f t="shared" si="8"/>
        <v>0</v>
      </c>
      <c r="P29" s="11"/>
      <c r="Q29" s="11"/>
      <c r="R29" s="11"/>
      <c r="S29" s="11">
        <f t="shared" si="9"/>
        <v>0.38745</v>
      </c>
      <c r="T29" s="11">
        <f t="shared" si="10"/>
        <v>14684.355</v>
      </c>
      <c r="U29" s="26"/>
    </row>
    <row r="30" ht="30" customHeight="1" spans="1:21">
      <c r="A30" s="8">
        <v>25</v>
      </c>
      <c r="B30" s="9" t="s">
        <v>488</v>
      </c>
      <c r="C30" s="10">
        <v>5.02551</v>
      </c>
      <c r="D30" s="11">
        <f t="shared" si="0"/>
        <v>57140.0487</v>
      </c>
      <c r="E30" s="11">
        <f t="shared" si="1"/>
        <v>133326.7803</v>
      </c>
      <c r="F30" s="11">
        <f t="shared" si="2"/>
        <v>5216.47938</v>
      </c>
      <c r="G30" s="11">
        <v>2.45067</v>
      </c>
      <c r="H30" s="11">
        <f t="shared" si="3"/>
        <v>27864.1179</v>
      </c>
      <c r="I30" s="11">
        <f t="shared" si="4"/>
        <v>65016.2751</v>
      </c>
      <c r="J30" s="11">
        <v>0</v>
      </c>
      <c r="K30" s="11">
        <f t="shared" si="5"/>
        <v>0</v>
      </c>
      <c r="L30" s="11">
        <f t="shared" si="6"/>
        <v>0</v>
      </c>
      <c r="M30" s="21"/>
      <c r="N30" s="11">
        <f t="shared" si="7"/>
        <v>0</v>
      </c>
      <c r="O30" s="11">
        <f t="shared" si="8"/>
        <v>0</v>
      </c>
      <c r="P30" s="11"/>
      <c r="Q30" s="11"/>
      <c r="R30" s="11"/>
      <c r="S30" s="11">
        <f t="shared" si="9"/>
        <v>7.47618</v>
      </c>
      <c r="T30" s="11">
        <f t="shared" si="10"/>
        <v>288563.70138</v>
      </c>
      <c r="U30" s="26"/>
    </row>
    <row r="31" ht="30" customHeight="1" spans="1:21">
      <c r="A31" s="8">
        <v>26</v>
      </c>
      <c r="B31" s="9" t="s">
        <v>489</v>
      </c>
      <c r="C31" s="10">
        <v>2.39085</v>
      </c>
      <c r="D31" s="11">
        <f t="shared" si="0"/>
        <v>27183.9645</v>
      </c>
      <c r="E31" s="11">
        <f t="shared" si="1"/>
        <v>63429.2505</v>
      </c>
      <c r="F31" s="11">
        <f t="shared" si="2"/>
        <v>2481.7023</v>
      </c>
      <c r="G31" s="11">
        <v>1.290975</v>
      </c>
      <c r="H31" s="11">
        <f t="shared" si="3"/>
        <v>14678.38575</v>
      </c>
      <c r="I31" s="11">
        <f t="shared" si="4"/>
        <v>34249.56675</v>
      </c>
      <c r="J31" s="11">
        <v>0</v>
      </c>
      <c r="K31" s="11">
        <f t="shared" si="5"/>
        <v>0</v>
      </c>
      <c r="L31" s="11">
        <f t="shared" si="6"/>
        <v>0</v>
      </c>
      <c r="M31" s="21">
        <v>0.03495</v>
      </c>
      <c r="N31" s="11">
        <f t="shared" si="7"/>
        <v>198.69075</v>
      </c>
      <c r="O31" s="11">
        <f t="shared" si="8"/>
        <v>463.61175</v>
      </c>
      <c r="P31" s="11"/>
      <c r="Q31" s="11"/>
      <c r="R31" s="11"/>
      <c r="S31" s="11">
        <f t="shared" si="9"/>
        <v>3.716775</v>
      </c>
      <c r="T31" s="11">
        <f t="shared" si="10"/>
        <v>142685.1723</v>
      </c>
      <c r="U31" s="26"/>
    </row>
    <row r="32" ht="30" customHeight="1" spans="1:21">
      <c r="A32" s="8">
        <v>27</v>
      </c>
      <c r="B32" s="13" t="s">
        <v>490</v>
      </c>
      <c r="C32" s="10"/>
      <c r="D32" s="11"/>
      <c r="E32" s="11"/>
      <c r="F32" s="11"/>
      <c r="G32" s="11">
        <v>0</v>
      </c>
      <c r="H32" s="11"/>
      <c r="I32" s="11"/>
      <c r="J32" s="11"/>
      <c r="K32" s="11"/>
      <c r="L32" s="11"/>
      <c r="M32" s="22">
        <v>0.521385</v>
      </c>
      <c r="N32" s="11">
        <f t="shared" si="7"/>
        <v>2964.073725</v>
      </c>
      <c r="O32" s="11">
        <f t="shared" si="8"/>
        <v>6916.172025</v>
      </c>
      <c r="P32" s="11"/>
      <c r="Q32" s="11"/>
      <c r="R32" s="11"/>
      <c r="S32" s="11">
        <f t="shared" si="9"/>
        <v>0.521385</v>
      </c>
      <c r="T32" s="11">
        <f t="shared" si="10"/>
        <v>9880.24575</v>
      </c>
      <c r="U32" s="26"/>
    </row>
    <row r="33" ht="30" customHeight="1" spans="1:21">
      <c r="A33" s="8">
        <v>28</v>
      </c>
      <c r="B33" s="13" t="s">
        <v>354</v>
      </c>
      <c r="C33" s="10"/>
      <c r="D33" s="11"/>
      <c r="E33" s="11"/>
      <c r="F33" s="11"/>
      <c r="G33" s="11">
        <v>0</v>
      </c>
      <c r="H33" s="11"/>
      <c r="I33" s="11"/>
      <c r="J33" s="11"/>
      <c r="K33" s="11"/>
      <c r="L33" s="11"/>
      <c r="M33" s="22">
        <v>0.389625</v>
      </c>
      <c r="N33" s="11">
        <f t="shared" si="7"/>
        <v>2215.018125</v>
      </c>
      <c r="O33" s="11">
        <f t="shared" si="8"/>
        <v>5168.375625</v>
      </c>
      <c r="P33" s="11"/>
      <c r="Q33" s="11"/>
      <c r="R33" s="11"/>
      <c r="S33" s="11">
        <f t="shared" si="9"/>
        <v>0.389625</v>
      </c>
      <c r="T33" s="11">
        <f t="shared" si="10"/>
        <v>7383.39375</v>
      </c>
      <c r="U33" s="26"/>
    </row>
    <row r="34" ht="30" customHeight="1" spans="1:21">
      <c r="A34" s="8">
        <v>29</v>
      </c>
      <c r="B34" s="14" t="s">
        <v>491</v>
      </c>
      <c r="C34" s="10"/>
      <c r="D34" s="11"/>
      <c r="E34" s="11"/>
      <c r="F34" s="11"/>
      <c r="G34" s="11">
        <v>0</v>
      </c>
      <c r="H34" s="11"/>
      <c r="I34" s="11"/>
      <c r="J34" s="11"/>
      <c r="K34" s="11"/>
      <c r="L34" s="11"/>
      <c r="M34" s="22">
        <v>0.11274</v>
      </c>
      <c r="N34" s="11">
        <f t="shared" si="7"/>
        <v>640.9269</v>
      </c>
      <c r="O34" s="11">
        <f t="shared" si="8"/>
        <v>1495.4961</v>
      </c>
      <c r="P34" s="11"/>
      <c r="Q34" s="11"/>
      <c r="R34" s="11"/>
      <c r="S34" s="11">
        <f t="shared" si="9"/>
        <v>0.11274</v>
      </c>
      <c r="T34" s="11">
        <f t="shared" si="10"/>
        <v>2136.423</v>
      </c>
      <c r="U34" s="26"/>
    </row>
    <row r="35" ht="30" customHeight="1" spans="1:21">
      <c r="A35" s="8">
        <v>30</v>
      </c>
      <c r="B35" s="8" t="s">
        <v>492</v>
      </c>
      <c r="C35" s="10"/>
      <c r="D35" s="11"/>
      <c r="E35" s="11"/>
      <c r="F35" s="11"/>
      <c r="G35" s="11">
        <v>0</v>
      </c>
      <c r="H35" s="11"/>
      <c r="I35" s="11"/>
      <c r="J35" s="11"/>
      <c r="K35" s="11"/>
      <c r="L35" s="11"/>
      <c r="M35" s="22">
        <v>0.0729</v>
      </c>
      <c r="N35" s="11">
        <f t="shared" si="7"/>
        <v>414.4365</v>
      </c>
      <c r="O35" s="11">
        <f t="shared" si="8"/>
        <v>967.0185</v>
      </c>
      <c r="P35" s="11"/>
      <c r="Q35" s="11"/>
      <c r="R35" s="11"/>
      <c r="S35" s="11">
        <f t="shared" si="9"/>
        <v>0.0729</v>
      </c>
      <c r="T35" s="11">
        <f t="shared" si="10"/>
        <v>1381.455</v>
      </c>
      <c r="U35" s="26"/>
    </row>
    <row r="36" ht="30" customHeight="1" spans="1:21">
      <c r="A36" s="8">
        <v>31</v>
      </c>
      <c r="B36" s="15" t="s">
        <v>493</v>
      </c>
      <c r="C36" s="10"/>
      <c r="D36" s="11"/>
      <c r="E36" s="11"/>
      <c r="F36" s="11"/>
      <c r="G36" s="11">
        <v>0</v>
      </c>
      <c r="H36" s="11"/>
      <c r="I36" s="11"/>
      <c r="J36" s="11"/>
      <c r="K36" s="11"/>
      <c r="L36" s="11"/>
      <c r="M36" s="22">
        <v>0.249075</v>
      </c>
      <c r="N36" s="11">
        <f t="shared" si="7"/>
        <v>1415.991375</v>
      </c>
      <c r="O36" s="11">
        <f t="shared" si="8"/>
        <v>3303.979875</v>
      </c>
      <c r="P36" s="11"/>
      <c r="Q36" s="11"/>
      <c r="R36" s="11"/>
      <c r="S36" s="11">
        <f t="shared" si="9"/>
        <v>0.249075</v>
      </c>
      <c r="T36" s="11">
        <f t="shared" si="10"/>
        <v>4719.97125</v>
      </c>
      <c r="U36" s="26"/>
    </row>
    <row r="37" ht="30" customHeight="1" spans="1:21">
      <c r="A37" s="8">
        <v>32</v>
      </c>
      <c r="B37" s="9" t="s">
        <v>255</v>
      </c>
      <c r="C37" s="10">
        <v>0.15855</v>
      </c>
      <c r="D37" s="11">
        <f>C37*37900*0.3</f>
        <v>1802.7135</v>
      </c>
      <c r="E37" s="11">
        <f>C37*37900*0.7</f>
        <v>4206.3315</v>
      </c>
      <c r="F37" s="11">
        <f>C37*1730*0.6</f>
        <v>164.5749</v>
      </c>
      <c r="G37" s="11">
        <v>4.39953</v>
      </c>
      <c r="H37" s="11">
        <f>G37*37900*0.3</f>
        <v>50022.6561</v>
      </c>
      <c r="I37" s="11">
        <f>G37*37900*0.7</f>
        <v>116719.5309</v>
      </c>
      <c r="J37" s="11">
        <v>3.68103</v>
      </c>
      <c r="K37" s="11">
        <f>J37*37900*0.3</f>
        <v>41853.3111</v>
      </c>
      <c r="L37" s="11">
        <f>J37*37900*0.7</f>
        <v>97657.7259</v>
      </c>
      <c r="M37" s="21">
        <v>0</v>
      </c>
      <c r="N37" s="11">
        <f t="shared" si="7"/>
        <v>0</v>
      </c>
      <c r="O37" s="11">
        <f t="shared" si="8"/>
        <v>0</v>
      </c>
      <c r="P37" s="11"/>
      <c r="Q37" s="11"/>
      <c r="R37" s="11"/>
      <c r="S37" s="11">
        <f t="shared" si="9"/>
        <v>8.23911</v>
      </c>
      <c r="T37" s="11">
        <f t="shared" si="10"/>
        <v>312426.8439</v>
      </c>
      <c r="U37" s="26"/>
    </row>
    <row r="38" s="2" customFormat="1" ht="30" customHeight="1" spans="1:21">
      <c r="A38" s="16" t="s">
        <v>19</v>
      </c>
      <c r="B38" s="17"/>
      <c r="C38" s="18">
        <f t="shared" ref="C38:O38" si="11">SUM(C6:C37)</f>
        <v>59.764820118</v>
      </c>
      <c r="D38" s="18">
        <f t="shared" si="11"/>
        <v>679526.00474166</v>
      </c>
      <c r="E38" s="18">
        <f t="shared" si="11"/>
        <v>1585560.67773054</v>
      </c>
      <c r="F38" s="18">
        <f t="shared" si="11"/>
        <v>62035.883282484</v>
      </c>
      <c r="G38" s="18">
        <f t="shared" si="11"/>
        <v>69.6486442485</v>
      </c>
      <c r="H38" s="18">
        <f t="shared" si="11"/>
        <v>791905.085105445</v>
      </c>
      <c r="I38" s="18">
        <f t="shared" si="11"/>
        <v>1847778.5319127</v>
      </c>
      <c r="J38" s="18">
        <f t="shared" si="11"/>
        <v>3.68103</v>
      </c>
      <c r="K38" s="18">
        <f t="shared" si="11"/>
        <v>41853.3111</v>
      </c>
      <c r="L38" s="18">
        <f t="shared" si="11"/>
        <v>97657.7259</v>
      </c>
      <c r="M38" s="18">
        <f t="shared" si="11"/>
        <v>8.37277</v>
      </c>
      <c r="N38" s="18">
        <f t="shared" si="11"/>
        <v>47599.19745</v>
      </c>
      <c r="O38" s="18">
        <f t="shared" si="11"/>
        <v>111064.79405</v>
      </c>
      <c r="P38" s="18"/>
      <c r="Q38" s="18"/>
      <c r="R38" s="18"/>
      <c r="S38" s="18">
        <f>SUM(S6:S37)</f>
        <v>141.4672643665</v>
      </c>
      <c r="T38" s="18">
        <f>SUM(T6:T37)</f>
        <v>5264981.21127283</v>
      </c>
      <c r="U38" s="28"/>
    </row>
  </sheetData>
  <mergeCells count="13">
    <mergeCell ref="A1:T1"/>
    <mergeCell ref="M2:T2"/>
    <mergeCell ref="C3:L3"/>
    <mergeCell ref="C4:F4"/>
    <mergeCell ref="G4:I4"/>
    <mergeCell ref="J4:L4"/>
    <mergeCell ref="A38:B38"/>
    <mergeCell ref="A3:A5"/>
    <mergeCell ref="B3:B5"/>
    <mergeCell ref="S3:S5"/>
    <mergeCell ref="T3:T5"/>
    <mergeCell ref="M3:O4"/>
    <mergeCell ref="P3:R4"/>
  </mergeCells>
  <pageMargins left="0.75" right="0.75" top="1" bottom="1" header="0.5" footer="0.5"/>
  <pageSetup paperSize="9" scale="55" fitToHeight="0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49"/>
  <sheetViews>
    <sheetView workbookViewId="0">
      <selection activeCell="A1" sqref="A1:Q1"/>
    </sheetView>
  </sheetViews>
  <sheetFormatPr defaultColWidth="9" defaultRowHeight="13.5"/>
  <cols>
    <col min="1" max="1" width="6.25" style="3" customWidth="1"/>
    <col min="2" max="2" width="9" style="3"/>
    <col min="3" max="3" width="10.375" style="3"/>
    <col min="4" max="5" width="15.375" style="3"/>
    <col min="6" max="6" width="14.125" style="3"/>
    <col min="7" max="7" width="10.375" style="3"/>
    <col min="8" max="9" width="15.375" style="3"/>
    <col min="10" max="10" width="9.25" style="3"/>
    <col min="11" max="12" width="14.125" style="3"/>
    <col min="13" max="13" width="9.25" style="3"/>
    <col min="14" max="14" width="12.875" style="3"/>
    <col min="15" max="15" width="14.125" style="3"/>
    <col min="16" max="16" width="10.375" style="3"/>
    <col min="17" max="17" width="16.625" style="3"/>
    <col min="18" max="16384" width="9" style="3"/>
  </cols>
  <sheetData>
    <row r="1" ht="25.5" spans="1:17">
      <c r="A1" s="75" t="s">
        <v>33</v>
      </c>
      <c r="B1" s="75"/>
      <c r="C1" s="76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</row>
    <row r="2" ht="18.75" spans="1:17">
      <c r="A2" s="103"/>
      <c r="B2" s="103"/>
      <c r="C2" s="104"/>
      <c r="D2" s="105"/>
      <c r="E2" s="105"/>
      <c r="F2" s="105"/>
      <c r="G2" s="105"/>
      <c r="H2" s="105"/>
      <c r="I2" s="105"/>
      <c r="J2" s="105"/>
      <c r="K2" s="105"/>
      <c r="L2" s="105" t="s">
        <v>1</v>
      </c>
      <c r="M2" s="105"/>
      <c r="N2" s="105"/>
      <c r="O2" s="105"/>
      <c r="P2" s="105"/>
      <c r="Q2" s="105"/>
    </row>
    <row r="3" ht="18.75" spans="1:17">
      <c r="A3" s="77" t="s">
        <v>2</v>
      </c>
      <c r="B3" s="77" t="s">
        <v>3</v>
      </c>
      <c r="C3" s="78" t="s">
        <v>4</v>
      </c>
      <c r="D3" s="106"/>
      <c r="E3" s="106"/>
      <c r="F3" s="106"/>
      <c r="G3" s="106"/>
      <c r="H3" s="106"/>
      <c r="I3" s="106"/>
      <c r="J3" s="106"/>
      <c r="K3" s="106"/>
      <c r="L3" s="58"/>
      <c r="M3" s="91" t="s">
        <v>5</v>
      </c>
      <c r="N3" s="95"/>
      <c r="O3" s="96"/>
      <c r="P3" s="97" t="s">
        <v>6</v>
      </c>
      <c r="Q3" s="97" t="s">
        <v>7</v>
      </c>
    </row>
    <row r="4" ht="18.75" spans="1:17">
      <c r="A4" s="80"/>
      <c r="B4" s="81"/>
      <c r="C4" s="82" t="s">
        <v>8</v>
      </c>
      <c r="D4" s="77"/>
      <c r="E4" s="77"/>
      <c r="F4" s="77"/>
      <c r="G4" s="77" t="s">
        <v>9</v>
      </c>
      <c r="H4" s="77"/>
      <c r="I4" s="77"/>
      <c r="J4" s="77" t="s">
        <v>10</v>
      </c>
      <c r="K4" s="77"/>
      <c r="L4" s="77"/>
      <c r="M4" s="92"/>
      <c r="N4" s="98"/>
      <c r="O4" s="99"/>
      <c r="P4" s="100"/>
      <c r="Q4" s="100"/>
    </row>
    <row r="5" ht="18.75" spans="1:17">
      <c r="A5" s="80"/>
      <c r="B5" s="81"/>
      <c r="C5" s="82" t="s">
        <v>11</v>
      </c>
      <c r="D5" s="77" t="s">
        <v>12</v>
      </c>
      <c r="E5" s="77" t="s">
        <v>13</v>
      </c>
      <c r="F5" s="77" t="s">
        <v>14</v>
      </c>
      <c r="G5" s="77" t="s">
        <v>11</v>
      </c>
      <c r="H5" s="77" t="s">
        <v>12</v>
      </c>
      <c r="I5" s="77" t="s">
        <v>13</v>
      </c>
      <c r="J5" s="77" t="s">
        <v>11</v>
      </c>
      <c r="K5" s="77" t="s">
        <v>12</v>
      </c>
      <c r="L5" s="77" t="s">
        <v>13</v>
      </c>
      <c r="M5" s="77" t="s">
        <v>11</v>
      </c>
      <c r="N5" s="77" t="s">
        <v>12</v>
      </c>
      <c r="O5" s="77" t="s">
        <v>13</v>
      </c>
      <c r="P5" s="101"/>
      <c r="Q5" s="101"/>
    </row>
    <row r="6" ht="30" customHeight="1" spans="1:17">
      <c r="A6" s="8">
        <v>1</v>
      </c>
      <c r="B6" s="84" t="s">
        <v>34</v>
      </c>
      <c r="C6" s="11">
        <v>0</v>
      </c>
      <c r="D6" s="11">
        <f t="shared" ref="D6:D48" si="0">C6*37900*0.3</f>
        <v>0</v>
      </c>
      <c r="E6" s="11">
        <f t="shared" ref="E6:E48" si="1">C6*37900*0.7</f>
        <v>0</v>
      </c>
      <c r="F6" s="11">
        <f t="shared" ref="F6:F48" si="2">C6*1730*0.6</f>
        <v>0</v>
      </c>
      <c r="G6" s="11">
        <v>0</v>
      </c>
      <c r="H6" s="11">
        <f t="shared" ref="H6:H48" si="3">G6*37900*0.3</f>
        <v>0</v>
      </c>
      <c r="I6" s="11">
        <f t="shared" ref="I6:I48" si="4">G6*37900*0.7</f>
        <v>0</v>
      </c>
      <c r="J6" s="11">
        <v>0.01816274418585</v>
      </c>
      <c r="K6" s="11">
        <f t="shared" ref="K6:K48" si="5">J6*37900*0.3</f>
        <v>206.510401393115</v>
      </c>
      <c r="L6" s="11">
        <f t="shared" ref="L6:L48" si="6">J6*37900*0.7</f>
        <v>481.857603250601</v>
      </c>
      <c r="M6" s="11">
        <v>0.286279010481</v>
      </c>
      <c r="N6" s="11">
        <f t="shared" ref="N6:N48" si="7">M6*18950*0.3</f>
        <v>1627.49617458449</v>
      </c>
      <c r="O6" s="11">
        <f t="shared" ref="O6:O48" si="8">M6*18950*0.7</f>
        <v>3797.49107403047</v>
      </c>
      <c r="P6" s="11">
        <f t="shared" ref="P6:P48" si="9">M6+J6+G6+C6</f>
        <v>0.30444175466685</v>
      </c>
      <c r="Q6" s="11">
        <f t="shared" ref="Q6:Q48" si="10">O6+N6+L6+K6+I6+H6+F6+E6+D6</f>
        <v>6113.35525325867</v>
      </c>
    </row>
    <row r="7" ht="30" customHeight="1" spans="1:17">
      <c r="A7" s="8">
        <v>2</v>
      </c>
      <c r="B7" s="84" t="s">
        <v>35</v>
      </c>
      <c r="C7" s="11">
        <v>1.400528399511</v>
      </c>
      <c r="D7" s="11">
        <f t="shared" si="0"/>
        <v>15924.0079024401</v>
      </c>
      <c r="E7" s="11">
        <f t="shared" si="1"/>
        <v>37156.0184390268</v>
      </c>
      <c r="F7" s="11">
        <f t="shared" si="2"/>
        <v>1453.74847869242</v>
      </c>
      <c r="G7" s="11">
        <v>2.45997254473649</v>
      </c>
      <c r="H7" s="11">
        <f t="shared" si="3"/>
        <v>27969.8878336539</v>
      </c>
      <c r="I7" s="11">
        <f t="shared" si="4"/>
        <v>65263.0716118591</v>
      </c>
      <c r="J7" s="11">
        <v>0</v>
      </c>
      <c r="K7" s="11">
        <f t="shared" si="5"/>
        <v>0</v>
      </c>
      <c r="L7" s="11">
        <f t="shared" si="6"/>
        <v>0</v>
      </c>
      <c r="M7" s="11">
        <v>0</v>
      </c>
      <c r="N7" s="11">
        <f t="shared" si="7"/>
        <v>0</v>
      </c>
      <c r="O7" s="11">
        <f t="shared" si="8"/>
        <v>0</v>
      </c>
      <c r="P7" s="11">
        <f t="shared" si="9"/>
        <v>3.86050094424749</v>
      </c>
      <c r="Q7" s="11">
        <f t="shared" si="10"/>
        <v>147766.734265672</v>
      </c>
    </row>
    <row r="8" ht="30" customHeight="1" spans="1:17">
      <c r="A8" s="8">
        <v>3</v>
      </c>
      <c r="B8" s="83" t="s">
        <v>36</v>
      </c>
      <c r="C8" s="11">
        <v>2.4139617410835</v>
      </c>
      <c r="D8" s="11">
        <f t="shared" si="0"/>
        <v>27446.7449961194</v>
      </c>
      <c r="E8" s="11">
        <f t="shared" si="1"/>
        <v>64042.4049909453</v>
      </c>
      <c r="F8" s="11">
        <f t="shared" si="2"/>
        <v>2505.69228724467</v>
      </c>
      <c r="G8" s="11">
        <v>6.03036172717499</v>
      </c>
      <c r="H8" s="11">
        <f t="shared" si="3"/>
        <v>68565.2128379796</v>
      </c>
      <c r="I8" s="11">
        <f t="shared" si="4"/>
        <v>159985.496621952</v>
      </c>
      <c r="J8" s="11">
        <v>0</v>
      </c>
      <c r="K8" s="11">
        <f t="shared" si="5"/>
        <v>0</v>
      </c>
      <c r="L8" s="11">
        <f t="shared" si="6"/>
        <v>0</v>
      </c>
      <c r="M8" s="11">
        <v>0</v>
      </c>
      <c r="N8" s="11">
        <f t="shared" si="7"/>
        <v>0</v>
      </c>
      <c r="O8" s="11">
        <f t="shared" si="8"/>
        <v>0</v>
      </c>
      <c r="P8" s="11">
        <f t="shared" si="9"/>
        <v>8.44432346825849</v>
      </c>
      <c r="Q8" s="11">
        <f t="shared" si="10"/>
        <v>322545.551734241</v>
      </c>
    </row>
    <row r="9" ht="30" customHeight="1" spans="1:17">
      <c r="A9" s="8">
        <v>4</v>
      </c>
      <c r="B9" s="84" t="s">
        <v>37</v>
      </c>
      <c r="C9" s="11">
        <v>2.16484568594241</v>
      </c>
      <c r="D9" s="11">
        <f t="shared" si="0"/>
        <v>24614.2954491652</v>
      </c>
      <c r="E9" s="11">
        <f t="shared" si="1"/>
        <v>57433.3560480521</v>
      </c>
      <c r="F9" s="11">
        <f t="shared" si="2"/>
        <v>2247.10982200822</v>
      </c>
      <c r="G9" s="11">
        <v>2.326472708937</v>
      </c>
      <c r="H9" s="11">
        <f t="shared" si="3"/>
        <v>26451.9947006137</v>
      </c>
      <c r="I9" s="11">
        <f t="shared" si="4"/>
        <v>61721.3209680986</v>
      </c>
      <c r="J9" s="11">
        <v>0.4157254673373</v>
      </c>
      <c r="K9" s="11">
        <f t="shared" si="5"/>
        <v>4726.7985636251</v>
      </c>
      <c r="L9" s="11">
        <f t="shared" si="6"/>
        <v>11029.1966484586</v>
      </c>
      <c r="M9" s="11">
        <v>1.2961378246425</v>
      </c>
      <c r="N9" s="11">
        <f t="shared" si="7"/>
        <v>7368.54353309261</v>
      </c>
      <c r="O9" s="11">
        <f t="shared" si="8"/>
        <v>17193.2682438828</v>
      </c>
      <c r="P9" s="11">
        <f t="shared" si="9"/>
        <v>6.20318168685921</v>
      </c>
      <c r="Q9" s="11">
        <f t="shared" si="10"/>
        <v>212785.883976997</v>
      </c>
    </row>
    <row r="10" ht="30" customHeight="1" spans="1:17">
      <c r="A10" s="8">
        <v>5</v>
      </c>
      <c r="B10" s="84" t="s">
        <v>38</v>
      </c>
      <c r="C10" s="11">
        <v>1.794391632051</v>
      </c>
      <c r="D10" s="11">
        <f t="shared" si="0"/>
        <v>20402.2328564199</v>
      </c>
      <c r="E10" s="11">
        <f t="shared" si="1"/>
        <v>47605.209998313</v>
      </c>
      <c r="F10" s="11">
        <f t="shared" si="2"/>
        <v>1862.57851406894</v>
      </c>
      <c r="G10" s="11">
        <v>0</v>
      </c>
      <c r="H10" s="11">
        <f t="shared" si="3"/>
        <v>0</v>
      </c>
      <c r="I10" s="11">
        <f t="shared" si="4"/>
        <v>0</v>
      </c>
      <c r="J10" s="11">
        <v>0.134884413</v>
      </c>
      <c r="K10" s="11">
        <f t="shared" si="5"/>
        <v>1533.63577581</v>
      </c>
      <c r="L10" s="11">
        <f t="shared" si="6"/>
        <v>3578.48347689</v>
      </c>
      <c r="M10" s="11">
        <v>0</v>
      </c>
      <c r="N10" s="11">
        <f t="shared" si="7"/>
        <v>0</v>
      </c>
      <c r="O10" s="11">
        <f t="shared" si="8"/>
        <v>0</v>
      </c>
      <c r="P10" s="11">
        <f t="shared" si="9"/>
        <v>1.929276045051</v>
      </c>
      <c r="Q10" s="11">
        <f t="shared" si="10"/>
        <v>74982.1406215018</v>
      </c>
    </row>
    <row r="11" ht="30" customHeight="1" spans="1:17">
      <c r="A11" s="8">
        <v>6</v>
      </c>
      <c r="B11" s="84" t="s">
        <v>39</v>
      </c>
      <c r="C11" s="11">
        <v>9.94972094390653</v>
      </c>
      <c r="D11" s="11">
        <f t="shared" si="0"/>
        <v>113128.327132217</v>
      </c>
      <c r="E11" s="11">
        <f t="shared" si="1"/>
        <v>263966.09664184</v>
      </c>
      <c r="F11" s="11">
        <f t="shared" si="2"/>
        <v>10327.810339775</v>
      </c>
      <c r="G11" s="11">
        <v>32.3289170535</v>
      </c>
      <c r="H11" s="11">
        <f t="shared" si="3"/>
        <v>367579.786898295</v>
      </c>
      <c r="I11" s="11">
        <f t="shared" si="4"/>
        <v>857686.169429355</v>
      </c>
      <c r="J11" s="11">
        <v>2.11957247527845</v>
      </c>
      <c r="K11" s="11">
        <f t="shared" si="5"/>
        <v>24099.539043916</v>
      </c>
      <c r="L11" s="11">
        <f t="shared" si="6"/>
        <v>56232.2577691373</v>
      </c>
      <c r="M11" s="11">
        <v>0</v>
      </c>
      <c r="N11" s="11">
        <f t="shared" si="7"/>
        <v>0</v>
      </c>
      <c r="O11" s="11">
        <f t="shared" si="8"/>
        <v>0</v>
      </c>
      <c r="P11" s="11">
        <f t="shared" si="9"/>
        <v>44.398210472685</v>
      </c>
      <c r="Q11" s="11">
        <f t="shared" si="10"/>
        <v>1693019.98725454</v>
      </c>
    </row>
    <row r="12" ht="30" customHeight="1" spans="1:17">
      <c r="A12" s="8">
        <v>7</v>
      </c>
      <c r="B12" s="84" t="s">
        <v>40</v>
      </c>
      <c r="C12" s="11">
        <v>11.3478772411001</v>
      </c>
      <c r="D12" s="11">
        <f t="shared" si="0"/>
        <v>129025.364231308</v>
      </c>
      <c r="E12" s="11">
        <f t="shared" si="1"/>
        <v>301059.183206386</v>
      </c>
      <c r="F12" s="11">
        <f t="shared" si="2"/>
        <v>11779.0965762619</v>
      </c>
      <c r="G12" s="11">
        <v>25.5963168780435</v>
      </c>
      <c r="H12" s="11">
        <f t="shared" si="3"/>
        <v>291030.122903355</v>
      </c>
      <c r="I12" s="11">
        <f t="shared" si="4"/>
        <v>679070.286774494</v>
      </c>
      <c r="J12" s="11">
        <v>1.239964695</v>
      </c>
      <c r="K12" s="11">
        <f t="shared" si="5"/>
        <v>14098.39858215</v>
      </c>
      <c r="L12" s="11">
        <f t="shared" si="6"/>
        <v>32896.26335835</v>
      </c>
      <c r="M12" s="11">
        <v>1.2807010355745</v>
      </c>
      <c r="N12" s="11">
        <f t="shared" si="7"/>
        <v>7280.78538724103</v>
      </c>
      <c r="O12" s="11">
        <f t="shared" si="8"/>
        <v>16988.4992368957</v>
      </c>
      <c r="P12" s="11">
        <f t="shared" si="9"/>
        <v>39.4648598497181</v>
      </c>
      <c r="Q12" s="11">
        <f t="shared" si="10"/>
        <v>1483228.00025644</v>
      </c>
    </row>
    <row r="13" ht="30" customHeight="1" spans="1:17">
      <c r="A13" s="8">
        <v>8</v>
      </c>
      <c r="B13" s="83" t="s">
        <v>41</v>
      </c>
      <c r="C13" s="11">
        <v>10.7539772507673</v>
      </c>
      <c r="D13" s="11">
        <f t="shared" si="0"/>
        <v>122272.721341224</v>
      </c>
      <c r="E13" s="11">
        <f t="shared" si="1"/>
        <v>285303.016462856</v>
      </c>
      <c r="F13" s="11">
        <f t="shared" si="2"/>
        <v>11162.6283862965</v>
      </c>
      <c r="G13" s="11">
        <v>11.6878149532876</v>
      </c>
      <c r="H13" s="11">
        <f t="shared" si="3"/>
        <v>132890.45601888</v>
      </c>
      <c r="I13" s="11">
        <f t="shared" si="4"/>
        <v>310077.73071072</v>
      </c>
      <c r="J13" s="11">
        <v>1.1757973142835</v>
      </c>
      <c r="K13" s="11">
        <f t="shared" si="5"/>
        <v>13368.8154634034</v>
      </c>
      <c r="L13" s="11">
        <f t="shared" si="6"/>
        <v>31193.9027479413</v>
      </c>
      <c r="M13" s="11">
        <v>1.0783621092105</v>
      </c>
      <c r="N13" s="11">
        <f t="shared" si="7"/>
        <v>6130.48859086169</v>
      </c>
      <c r="O13" s="11">
        <f t="shared" si="8"/>
        <v>14304.4733786773</v>
      </c>
      <c r="P13" s="11">
        <f t="shared" si="9"/>
        <v>24.6959516275489</v>
      </c>
      <c r="Q13" s="11">
        <f t="shared" si="10"/>
        <v>926704.233100861</v>
      </c>
    </row>
    <row r="14" ht="30" customHeight="1" spans="1:17">
      <c r="A14" s="8">
        <v>9</v>
      </c>
      <c r="B14" s="83" t="s">
        <v>42</v>
      </c>
      <c r="C14" s="11">
        <v>9.19197217745923</v>
      </c>
      <c r="D14" s="11">
        <f t="shared" si="0"/>
        <v>104512.723657711</v>
      </c>
      <c r="E14" s="11">
        <f t="shared" si="1"/>
        <v>243863.021867993</v>
      </c>
      <c r="F14" s="11">
        <f t="shared" si="2"/>
        <v>9541.26712020268</v>
      </c>
      <c r="G14" s="11">
        <v>40.317244342917</v>
      </c>
      <c r="H14" s="11">
        <f t="shared" si="3"/>
        <v>458407.068178966</v>
      </c>
      <c r="I14" s="11">
        <f t="shared" si="4"/>
        <v>1069616.49241759</v>
      </c>
      <c r="J14" s="11">
        <v>1.23754968646875</v>
      </c>
      <c r="K14" s="11">
        <f t="shared" si="5"/>
        <v>14070.9399351497</v>
      </c>
      <c r="L14" s="11">
        <f t="shared" si="6"/>
        <v>32832.1931820159</v>
      </c>
      <c r="M14" s="11">
        <v>1.229751397848</v>
      </c>
      <c r="N14" s="11">
        <f t="shared" si="7"/>
        <v>6991.13669676588</v>
      </c>
      <c r="O14" s="11">
        <f t="shared" si="8"/>
        <v>16312.6522924537</v>
      </c>
      <c r="P14" s="11">
        <f t="shared" si="9"/>
        <v>51.976517604693</v>
      </c>
      <c r="Q14" s="11">
        <f t="shared" si="10"/>
        <v>1956147.49534885</v>
      </c>
    </row>
    <row r="15" ht="30" customHeight="1" spans="1:17">
      <c r="A15" s="8">
        <v>10</v>
      </c>
      <c r="B15" s="83" t="s">
        <v>43</v>
      </c>
      <c r="C15" s="11">
        <v>1.3545769207095</v>
      </c>
      <c r="D15" s="11">
        <f t="shared" si="0"/>
        <v>15401.539588467</v>
      </c>
      <c r="E15" s="11">
        <f t="shared" si="1"/>
        <v>35936.925706423</v>
      </c>
      <c r="F15" s="11">
        <f t="shared" si="2"/>
        <v>1406.05084369646</v>
      </c>
      <c r="G15" s="11">
        <v>0.156146360278499</v>
      </c>
      <c r="H15" s="11">
        <f t="shared" si="3"/>
        <v>1775.38411636653</v>
      </c>
      <c r="I15" s="11">
        <f t="shared" si="4"/>
        <v>4142.56293818858</v>
      </c>
      <c r="J15" s="11">
        <v>0</v>
      </c>
      <c r="K15" s="11">
        <f t="shared" si="5"/>
        <v>0</v>
      </c>
      <c r="L15" s="11">
        <f t="shared" si="6"/>
        <v>0</v>
      </c>
      <c r="M15" s="11">
        <v>0</v>
      </c>
      <c r="N15" s="11">
        <f t="shared" si="7"/>
        <v>0</v>
      </c>
      <c r="O15" s="11">
        <f t="shared" si="8"/>
        <v>0</v>
      </c>
      <c r="P15" s="11">
        <f t="shared" si="9"/>
        <v>1.510723280988</v>
      </c>
      <c r="Q15" s="11">
        <f t="shared" si="10"/>
        <v>58662.4631931416</v>
      </c>
    </row>
    <row r="16" ht="30" customHeight="1" spans="1:17">
      <c r="A16" s="8">
        <v>11</v>
      </c>
      <c r="B16" s="84" t="s">
        <v>44</v>
      </c>
      <c r="C16" s="11">
        <v>1.3448831216235</v>
      </c>
      <c r="D16" s="11">
        <f t="shared" si="0"/>
        <v>15291.3210928592</v>
      </c>
      <c r="E16" s="11">
        <f t="shared" si="1"/>
        <v>35679.7492166715</v>
      </c>
      <c r="F16" s="11">
        <f t="shared" si="2"/>
        <v>1395.98868024519</v>
      </c>
      <c r="G16" s="11">
        <v>0.404510341736999</v>
      </c>
      <c r="H16" s="11">
        <f t="shared" si="3"/>
        <v>4599.28258554968</v>
      </c>
      <c r="I16" s="11">
        <f t="shared" si="4"/>
        <v>10731.6593662826</v>
      </c>
      <c r="J16" s="11">
        <v>0</v>
      </c>
      <c r="K16" s="11">
        <f t="shared" si="5"/>
        <v>0</v>
      </c>
      <c r="L16" s="11">
        <f t="shared" si="6"/>
        <v>0</v>
      </c>
      <c r="M16" s="11">
        <v>0</v>
      </c>
      <c r="N16" s="11">
        <f t="shared" si="7"/>
        <v>0</v>
      </c>
      <c r="O16" s="11">
        <f t="shared" si="8"/>
        <v>0</v>
      </c>
      <c r="P16" s="11">
        <f t="shared" si="9"/>
        <v>1.7493934633605</v>
      </c>
      <c r="Q16" s="11">
        <f t="shared" si="10"/>
        <v>67698.0009416081</v>
      </c>
    </row>
    <row r="17" ht="30" customHeight="1" spans="1:17">
      <c r="A17" s="8">
        <v>12</v>
      </c>
      <c r="B17" s="84" t="s">
        <v>45</v>
      </c>
      <c r="C17" s="11">
        <v>0.2402582571465</v>
      </c>
      <c r="D17" s="11">
        <f t="shared" si="0"/>
        <v>2731.73638375571</v>
      </c>
      <c r="E17" s="11">
        <f t="shared" si="1"/>
        <v>6374.05156209665</v>
      </c>
      <c r="F17" s="11">
        <f t="shared" si="2"/>
        <v>249.388070918067</v>
      </c>
      <c r="G17" s="11">
        <v>1.279836392622</v>
      </c>
      <c r="H17" s="11">
        <f t="shared" si="3"/>
        <v>14551.7397841121</v>
      </c>
      <c r="I17" s="11">
        <f t="shared" si="4"/>
        <v>33954.0594962617</v>
      </c>
      <c r="J17" s="11">
        <v>0</v>
      </c>
      <c r="K17" s="11">
        <f t="shared" si="5"/>
        <v>0</v>
      </c>
      <c r="L17" s="11">
        <f t="shared" si="6"/>
        <v>0</v>
      </c>
      <c r="M17" s="11">
        <v>0</v>
      </c>
      <c r="N17" s="11">
        <f t="shared" si="7"/>
        <v>0</v>
      </c>
      <c r="O17" s="11">
        <f t="shared" si="8"/>
        <v>0</v>
      </c>
      <c r="P17" s="11">
        <f t="shared" si="9"/>
        <v>1.5200946497685</v>
      </c>
      <c r="Q17" s="11">
        <f t="shared" si="10"/>
        <v>57860.9752971442</v>
      </c>
    </row>
    <row r="18" ht="30" customHeight="1" spans="1:17">
      <c r="A18" s="8">
        <v>13</v>
      </c>
      <c r="B18" s="84" t="s">
        <v>46</v>
      </c>
      <c r="C18" s="11">
        <v>3.66737221310098</v>
      </c>
      <c r="D18" s="11">
        <f t="shared" si="0"/>
        <v>41698.0220629581</v>
      </c>
      <c r="E18" s="11">
        <f t="shared" si="1"/>
        <v>97295.384813569</v>
      </c>
      <c r="F18" s="11">
        <f t="shared" si="2"/>
        <v>3806.73235719882</v>
      </c>
      <c r="G18" s="11">
        <v>5.54555222396249</v>
      </c>
      <c r="H18" s="11">
        <f t="shared" si="3"/>
        <v>63052.9287864535</v>
      </c>
      <c r="I18" s="11">
        <f t="shared" si="4"/>
        <v>147123.500501725</v>
      </c>
      <c r="J18" s="11">
        <v>0</v>
      </c>
      <c r="K18" s="11">
        <f t="shared" si="5"/>
        <v>0</v>
      </c>
      <c r="L18" s="11">
        <f t="shared" si="6"/>
        <v>0</v>
      </c>
      <c r="M18" s="11">
        <v>0</v>
      </c>
      <c r="N18" s="11">
        <f t="shared" si="7"/>
        <v>0</v>
      </c>
      <c r="O18" s="11">
        <f t="shared" si="8"/>
        <v>0</v>
      </c>
      <c r="P18" s="11">
        <f t="shared" si="9"/>
        <v>9.21292443706347</v>
      </c>
      <c r="Q18" s="11">
        <f t="shared" si="10"/>
        <v>352976.568521904</v>
      </c>
    </row>
    <row r="19" ht="30" customHeight="1" spans="1:17">
      <c r="A19" s="8">
        <v>14</v>
      </c>
      <c r="B19" s="84" t="s">
        <v>47</v>
      </c>
      <c r="C19" s="11">
        <v>0.334288741806</v>
      </c>
      <c r="D19" s="11">
        <f t="shared" si="0"/>
        <v>3800.86299433422</v>
      </c>
      <c r="E19" s="11">
        <f t="shared" si="1"/>
        <v>8868.68032011318</v>
      </c>
      <c r="F19" s="11">
        <f t="shared" si="2"/>
        <v>346.991713994628</v>
      </c>
      <c r="G19" s="11">
        <v>0</v>
      </c>
      <c r="H19" s="11">
        <f t="shared" si="3"/>
        <v>0</v>
      </c>
      <c r="I19" s="11">
        <f t="shared" si="4"/>
        <v>0</v>
      </c>
      <c r="J19" s="11">
        <v>0</v>
      </c>
      <c r="K19" s="11">
        <f t="shared" si="5"/>
        <v>0</v>
      </c>
      <c r="L19" s="11">
        <f t="shared" si="6"/>
        <v>0</v>
      </c>
      <c r="M19" s="11">
        <v>0</v>
      </c>
      <c r="N19" s="11">
        <f t="shared" si="7"/>
        <v>0</v>
      </c>
      <c r="O19" s="11">
        <f t="shared" si="8"/>
        <v>0</v>
      </c>
      <c r="P19" s="11">
        <f t="shared" si="9"/>
        <v>0.334288741806</v>
      </c>
      <c r="Q19" s="11">
        <f t="shared" si="10"/>
        <v>13016.535028442</v>
      </c>
    </row>
    <row r="20" ht="30" customHeight="1" spans="1:17">
      <c r="A20" s="8">
        <v>15</v>
      </c>
      <c r="B20" s="84" t="s">
        <v>48</v>
      </c>
      <c r="C20" s="11">
        <v>0</v>
      </c>
      <c r="D20" s="11">
        <f t="shared" si="0"/>
        <v>0</v>
      </c>
      <c r="E20" s="11">
        <f t="shared" si="1"/>
        <v>0</v>
      </c>
      <c r="F20" s="11">
        <f t="shared" si="2"/>
        <v>0</v>
      </c>
      <c r="G20" s="11">
        <v>0.533922070968</v>
      </c>
      <c r="H20" s="11">
        <f t="shared" si="3"/>
        <v>6070.69394690616</v>
      </c>
      <c r="I20" s="11">
        <f t="shared" si="4"/>
        <v>14164.952542781</v>
      </c>
      <c r="J20" s="11">
        <v>0</v>
      </c>
      <c r="K20" s="11">
        <f t="shared" si="5"/>
        <v>0</v>
      </c>
      <c r="L20" s="11">
        <f t="shared" si="6"/>
        <v>0</v>
      </c>
      <c r="M20" s="11">
        <v>0</v>
      </c>
      <c r="N20" s="11">
        <f t="shared" si="7"/>
        <v>0</v>
      </c>
      <c r="O20" s="11">
        <f t="shared" si="8"/>
        <v>0</v>
      </c>
      <c r="P20" s="11">
        <f t="shared" si="9"/>
        <v>0.533922070968</v>
      </c>
      <c r="Q20" s="11">
        <f t="shared" si="10"/>
        <v>20235.6464896872</v>
      </c>
    </row>
    <row r="21" ht="30" customHeight="1" spans="1:17">
      <c r="A21" s="8">
        <v>16</v>
      </c>
      <c r="B21" s="84" t="s">
        <v>49</v>
      </c>
      <c r="C21" s="11">
        <v>4.30762954312347</v>
      </c>
      <c r="D21" s="11">
        <f t="shared" si="0"/>
        <v>48977.7479053139</v>
      </c>
      <c r="E21" s="11">
        <f t="shared" si="1"/>
        <v>114281.411779066</v>
      </c>
      <c r="F21" s="11">
        <f t="shared" si="2"/>
        <v>4471.31946576216</v>
      </c>
      <c r="G21" s="11">
        <v>9.04755780319048</v>
      </c>
      <c r="H21" s="11">
        <f t="shared" si="3"/>
        <v>102870.732222276</v>
      </c>
      <c r="I21" s="11">
        <f t="shared" si="4"/>
        <v>240031.708518643</v>
      </c>
      <c r="J21" s="11">
        <v>0.1928304104505</v>
      </c>
      <c r="K21" s="11">
        <f t="shared" si="5"/>
        <v>2192.48176682218</v>
      </c>
      <c r="L21" s="11">
        <f t="shared" si="6"/>
        <v>5115.79078925177</v>
      </c>
      <c r="M21" s="11">
        <v>0.365311689035999</v>
      </c>
      <c r="N21" s="11">
        <f t="shared" si="7"/>
        <v>2076.79695216965</v>
      </c>
      <c r="O21" s="11">
        <f t="shared" si="8"/>
        <v>4845.85955506253</v>
      </c>
      <c r="P21" s="11">
        <f t="shared" si="9"/>
        <v>13.9133294458004</v>
      </c>
      <c r="Q21" s="11">
        <f t="shared" si="10"/>
        <v>524863.848954367</v>
      </c>
    </row>
    <row r="22" ht="30" customHeight="1" spans="1:17">
      <c r="A22" s="8">
        <v>17</v>
      </c>
      <c r="B22" s="84" t="s">
        <v>50</v>
      </c>
      <c r="C22" s="11">
        <v>1.94205235990348</v>
      </c>
      <c r="D22" s="11">
        <f t="shared" si="0"/>
        <v>22081.1353321026</v>
      </c>
      <c r="E22" s="11">
        <f t="shared" si="1"/>
        <v>51522.6491082393</v>
      </c>
      <c r="F22" s="11">
        <f t="shared" si="2"/>
        <v>2015.85034957981</v>
      </c>
      <c r="G22" s="11">
        <v>0.505553941095</v>
      </c>
      <c r="H22" s="11">
        <f t="shared" si="3"/>
        <v>5748.14831025015</v>
      </c>
      <c r="I22" s="11">
        <f t="shared" si="4"/>
        <v>13412.3460572503</v>
      </c>
      <c r="J22" s="11">
        <v>0.002142326178495</v>
      </c>
      <c r="K22" s="11">
        <f t="shared" si="5"/>
        <v>24.3582486494882</v>
      </c>
      <c r="L22" s="11">
        <f t="shared" si="6"/>
        <v>56.8359135154723</v>
      </c>
      <c r="M22" s="11">
        <v>0.1971093428385</v>
      </c>
      <c r="N22" s="11">
        <f t="shared" si="7"/>
        <v>1120.56661403687</v>
      </c>
      <c r="O22" s="11">
        <f t="shared" si="8"/>
        <v>2614.6554327527</v>
      </c>
      <c r="P22" s="11">
        <f t="shared" si="9"/>
        <v>2.64685797001547</v>
      </c>
      <c r="Q22" s="11">
        <f t="shared" si="10"/>
        <v>98596.5453663767</v>
      </c>
    </row>
    <row r="23" ht="30" customHeight="1" spans="1:17">
      <c r="A23" s="8">
        <v>18</v>
      </c>
      <c r="B23" s="84" t="s">
        <v>51</v>
      </c>
      <c r="C23" s="11">
        <v>0.468687341602499</v>
      </c>
      <c r="D23" s="11">
        <f t="shared" si="0"/>
        <v>5328.97507402041</v>
      </c>
      <c r="E23" s="11">
        <f t="shared" si="1"/>
        <v>12434.2751727143</v>
      </c>
      <c r="F23" s="11">
        <f t="shared" si="2"/>
        <v>486.497460583394</v>
      </c>
      <c r="G23" s="11">
        <v>4.7845709504505</v>
      </c>
      <c r="H23" s="11">
        <f t="shared" si="3"/>
        <v>54400.5717066222</v>
      </c>
      <c r="I23" s="11">
        <f t="shared" si="4"/>
        <v>126934.667315452</v>
      </c>
      <c r="J23" s="11">
        <v>0</v>
      </c>
      <c r="K23" s="11">
        <f t="shared" si="5"/>
        <v>0</v>
      </c>
      <c r="L23" s="11">
        <f t="shared" si="6"/>
        <v>0</v>
      </c>
      <c r="M23" s="11">
        <v>0.305157744969</v>
      </c>
      <c r="N23" s="11">
        <f t="shared" si="7"/>
        <v>1734.82178014877</v>
      </c>
      <c r="O23" s="11">
        <f t="shared" si="8"/>
        <v>4047.91748701378</v>
      </c>
      <c r="P23" s="11">
        <f t="shared" si="9"/>
        <v>5.558416037022</v>
      </c>
      <c r="Q23" s="11">
        <f t="shared" si="10"/>
        <v>205367.725996555</v>
      </c>
    </row>
    <row r="24" ht="30" customHeight="1" spans="1:17">
      <c r="A24" s="8">
        <v>19</v>
      </c>
      <c r="B24" s="84" t="s">
        <v>52</v>
      </c>
      <c r="C24" s="11">
        <v>1.774757936655</v>
      </c>
      <c r="D24" s="11">
        <f t="shared" si="0"/>
        <v>20178.9977397673</v>
      </c>
      <c r="E24" s="11">
        <f t="shared" si="1"/>
        <v>47084.3280594571</v>
      </c>
      <c r="F24" s="11">
        <f t="shared" si="2"/>
        <v>1842.19873824789</v>
      </c>
      <c r="G24" s="11">
        <v>0</v>
      </c>
      <c r="H24" s="11">
        <f t="shared" si="3"/>
        <v>0</v>
      </c>
      <c r="I24" s="11">
        <f t="shared" si="4"/>
        <v>0</v>
      </c>
      <c r="J24" s="11">
        <v>0.0574634745</v>
      </c>
      <c r="K24" s="11">
        <f t="shared" si="5"/>
        <v>653.359705065</v>
      </c>
      <c r="L24" s="11">
        <f t="shared" si="6"/>
        <v>1524.505978485</v>
      </c>
      <c r="M24" s="11">
        <v>0</v>
      </c>
      <c r="N24" s="11">
        <f t="shared" si="7"/>
        <v>0</v>
      </c>
      <c r="O24" s="11">
        <f t="shared" si="8"/>
        <v>0</v>
      </c>
      <c r="P24" s="11">
        <f t="shared" si="9"/>
        <v>1.832221411155</v>
      </c>
      <c r="Q24" s="11">
        <f t="shared" si="10"/>
        <v>71283.3902210224</v>
      </c>
    </row>
    <row r="25" ht="30" customHeight="1" spans="1:17">
      <c r="A25" s="8">
        <v>20</v>
      </c>
      <c r="B25" s="84" t="s">
        <v>53</v>
      </c>
      <c r="C25" s="11">
        <v>8.16954063</v>
      </c>
      <c r="D25" s="11">
        <f t="shared" si="0"/>
        <v>92887.6769631</v>
      </c>
      <c r="E25" s="11">
        <f t="shared" si="1"/>
        <v>216737.9129139</v>
      </c>
      <c r="F25" s="11">
        <f t="shared" si="2"/>
        <v>8479.98317394</v>
      </c>
      <c r="G25" s="11">
        <v>1.25269721276805</v>
      </c>
      <c r="H25" s="11">
        <f t="shared" si="3"/>
        <v>14243.1673091727</v>
      </c>
      <c r="I25" s="11">
        <f t="shared" si="4"/>
        <v>33234.0570547364</v>
      </c>
      <c r="J25" s="11">
        <v>0</v>
      </c>
      <c r="K25" s="11">
        <f t="shared" si="5"/>
        <v>0</v>
      </c>
      <c r="L25" s="11">
        <f t="shared" si="6"/>
        <v>0</v>
      </c>
      <c r="M25" s="11">
        <v>1.078820739345</v>
      </c>
      <c r="N25" s="11">
        <f t="shared" si="7"/>
        <v>6133.09590317633</v>
      </c>
      <c r="O25" s="11">
        <f t="shared" si="8"/>
        <v>14310.5571074114</v>
      </c>
      <c r="P25" s="11">
        <f t="shared" si="9"/>
        <v>10.501058582113</v>
      </c>
      <c r="Q25" s="11">
        <f t="shared" si="10"/>
        <v>386026.450425437</v>
      </c>
    </row>
    <row r="26" ht="30" customHeight="1" spans="1:17">
      <c r="A26" s="8">
        <v>21</v>
      </c>
      <c r="B26" s="84" t="s">
        <v>54</v>
      </c>
      <c r="C26" s="11">
        <v>2.68830617626018</v>
      </c>
      <c r="D26" s="11">
        <f t="shared" si="0"/>
        <v>30566.0412240782</v>
      </c>
      <c r="E26" s="11">
        <f t="shared" si="1"/>
        <v>71320.7628561826</v>
      </c>
      <c r="F26" s="11">
        <f t="shared" si="2"/>
        <v>2790.46181095807</v>
      </c>
      <c r="G26" s="11">
        <v>10.4818455240435</v>
      </c>
      <c r="H26" s="11">
        <f t="shared" si="3"/>
        <v>119178.583608375</v>
      </c>
      <c r="I26" s="11">
        <f t="shared" si="4"/>
        <v>278083.361752874</v>
      </c>
      <c r="J26" s="11">
        <v>0.397426283075099</v>
      </c>
      <c r="K26" s="11">
        <f t="shared" si="5"/>
        <v>4518.73683856388</v>
      </c>
      <c r="L26" s="11">
        <f t="shared" si="6"/>
        <v>10543.7192899824</v>
      </c>
      <c r="M26" s="11">
        <v>0.808083413756998</v>
      </c>
      <c r="N26" s="11">
        <f t="shared" si="7"/>
        <v>4593.95420720853</v>
      </c>
      <c r="O26" s="11">
        <f t="shared" si="8"/>
        <v>10719.2264834866</v>
      </c>
      <c r="P26" s="11">
        <f t="shared" si="9"/>
        <v>14.3756613971358</v>
      </c>
      <c r="Q26" s="11">
        <f t="shared" si="10"/>
        <v>532314.848071709</v>
      </c>
    </row>
    <row r="27" ht="30" customHeight="1" spans="1:17">
      <c r="A27" s="8">
        <v>22</v>
      </c>
      <c r="B27" s="84" t="s">
        <v>55</v>
      </c>
      <c r="C27" s="11">
        <v>1.1299471958655</v>
      </c>
      <c r="D27" s="11">
        <f t="shared" si="0"/>
        <v>12847.4996169907</v>
      </c>
      <c r="E27" s="11">
        <f t="shared" si="1"/>
        <v>29977.4991063117</v>
      </c>
      <c r="F27" s="11">
        <f t="shared" si="2"/>
        <v>1172.88518930839</v>
      </c>
      <c r="G27" s="11">
        <v>0</v>
      </c>
      <c r="H27" s="11">
        <f t="shared" si="3"/>
        <v>0</v>
      </c>
      <c r="I27" s="11">
        <f t="shared" si="4"/>
        <v>0</v>
      </c>
      <c r="J27" s="11">
        <v>0</v>
      </c>
      <c r="K27" s="11">
        <f t="shared" si="5"/>
        <v>0</v>
      </c>
      <c r="L27" s="11">
        <f t="shared" si="6"/>
        <v>0</v>
      </c>
      <c r="M27" s="11">
        <v>0</v>
      </c>
      <c r="N27" s="11">
        <f t="shared" si="7"/>
        <v>0</v>
      </c>
      <c r="O27" s="11">
        <f t="shared" si="8"/>
        <v>0</v>
      </c>
      <c r="P27" s="11">
        <f t="shared" si="9"/>
        <v>1.1299471958655</v>
      </c>
      <c r="Q27" s="11">
        <f t="shared" si="10"/>
        <v>43997.8839126108</v>
      </c>
    </row>
    <row r="28" ht="30" customHeight="1" spans="1:17">
      <c r="A28" s="8">
        <v>23</v>
      </c>
      <c r="B28" s="84" t="s">
        <v>56</v>
      </c>
      <c r="C28" s="11">
        <v>2.4445414526175</v>
      </c>
      <c r="D28" s="11">
        <f t="shared" si="0"/>
        <v>27794.436316261</v>
      </c>
      <c r="E28" s="11">
        <f t="shared" si="1"/>
        <v>64853.6847379423</v>
      </c>
      <c r="F28" s="11">
        <f t="shared" si="2"/>
        <v>2537.43402781697</v>
      </c>
      <c r="G28" s="11">
        <v>0.846197795888997</v>
      </c>
      <c r="H28" s="11">
        <f t="shared" si="3"/>
        <v>9621.2689392579</v>
      </c>
      <c r="I28" s="11">
        <f t="shared" si="4"/>
        <v>22449.6275249351</v>
      </c>
      <c r="J28" s="11">
        <v>0</v>
      </c>
      <c r="K28" s="11">
        <f t="shared" si="5"/>
        <v>0</v>
      </c>
      <c r="L28" s="11">
        <f t="shared" si="6"/>
        <v>0</v>
      </c>
      <c r="M28" s="11">
        <v>0</v>
      </c>
      <c r="N28" s="11">
        <f t="shared" si="7"/>
        <v>0</v>
      </c>
      <c r="O28" s="11">
        <f t="shared" si="8"/>
        <v>0</v>
      </c>
      <c r="P28" s="11">
        <f t="shared" si="9"/>
        <v>3.2907392485065</v>
      </c>
      <c r="Q28" s="11">
        <f t="shared" si="10"/>
        <v>127256.451546213</v>
      </c>
    </row>
    <row r="29" ht="30" customHeight="1" spans="1:17">
      <c r="A29" s="8">
        <v>24</v>
      </c>
      <c r="B29" s="84" t="s">
        <v>57</v>
      </c>
      <c r="C29" s="11">
        <v>2.4469613539785</v>
      </c>
      <c r="D29" s="11">
        <f t="shared" si="0"/>
        <v>27821.9505947355</v>
      </c>
      <c r="E29" s="11">
        <f t="shared" si="1"/>
        <v>64917.8847210496</v>
      </c>
      <c r="F29" s="11">
        <f t="shared" si="2"/>
        <v>2539.94588542968</v>
      </c>
      <c r="G29" s="11">
        <v>2.8904065846215</v>
      </c>
      <c r="H29" s="11">
        <f t="shared" si="3"/>
        <v>32863.9228671465</v>
      </c>
      <c r="I29" s="11">
        <f t="shared" si="4"/>
        <v>76682.4866900084</v>
      </c>
      <c r="J29" s="11">
        <v>0</v>
      </c>
      <c r="K29" s="11">
        <f t="shared" si="5"/>
        <v>0</v>
      </c>
      <c r="L29" s="11">
        <f t="shared" si="6"/>
        <v>0</v>
      </c>
      <c r="M29" s="11">
        <v>0</v>
      </c>
      <c r="N29" s="11">
        <f t="shared" si="7"/>
        <v>0</v>
      </c>
      <c r="O29" s="11">
        <f t="shared" si="8"/>
        <v>0</v>
      </c>
      <c r="P29" s="11">
        <f t="shared" si="9"/>
        <v>5.3373679386</v>
      </c>
      <c r="Q29" s="11">
        <f t="shared" si="10"/>
        <v>204826.19075837</v>
      </c>
    </row>
    <row r="30" ht="30" customHeight="1" spans="1:17">
      <c r="A30" s="8">
        <v>25</v>
      </c>
      <c r="B30" s="84" t="s">
        <v>58</v>
      </c>
      <c r="C30" s="11">
        <v>1.3074100183155</v>
      </c>
      <c r="D30" s="11">
        <f t="shared" si="0"/>
        <v>14865.2519082472</v>
      </c>
      <c r="E30" s="11">
        <f t="shared" si="1"/>
        <v>34685.5877859102</v>
      </c>
      <c r="F30" s="11">
        <f t="shared" si="2"/>
        <v>1357.09159901149</v>
      </c>
      <c r="G30" s="11">
        <v>4.2970617924</v>
      </c>
      <c r="H30" s="11">
        <f t="shared" si="3"/>
        <v>48857.592579588</v>
      </c>
      <c r="I30" s="11">
        <f t="shared" si="4"/>
        <v>114001.049352372</v>
      </c>
      <c r="J30" s="11">
        <v>0.0627320685</v>
      </c>
      <c r="K30" s="11">
        <f t="shared" si="5"/>
        <v>713.263618845</v>
      </c>
      <c r="L30" s="11">
        <f t="shared" si="6"/>
        <v>1664.281777305</v>
      </c>
      <c r="M30" s="11">
        <v>0</v>
      </c>
      <c r="N30" s="11">
        <f t="shared" si="7"/>
        <v>0</v>
      </c>
      <c r="O30" s="11">
        <f t="shared" si="8"/>
        <v>0</v>
      </c>
      <c r="P30" s="11">
        <f t="shared" si="9"/>
        <v>5.6672038792155</v>
      </c>
      <c r="Q30" s="11">
        <f t="shared" si="10"/>
        <v>216144.118621279</v>
      </c>
    </row>
    <row r="31" ht="30" customHeight="1" spans="1:17">
      <c r="A31" s="8">
        <v>26</v>
      </c>
      <c r="B31" s="84" t="s">
        <v>59</v>
      </c>
      <c r="C31" s="11">
        <v>5.14537455705</v>
      </c>
      <c r="D31" s="11">
        <f t="shared" si="0"/>
        <v>58502.9087136585</v>
      </c>
      <c r="E31" s="11">
        <f t="shared" si="1"/>
        <v>136506.786998536</v>
      </c>
      <c r="F31" s="11">
        <f t="shared" si="2"/>
        <v>5340.8987902179</v>
      </c>
      <c r="G31" s="11">
        <v>4.07100878864248</v>
      </c>
      <c r="H31" s="11">
        <f t="shared" si="3"/>
        <v>46287.369926865</v>
      </c>
      <c r="I31" s="11">
        <f t="shared" si="4"/>
        <v>108003.863162685</v>
      </c>
      <c r="J31" s="11">
        <v>0.4402975995</v>
      </c>
      <c r="K31" s="11">
        <f t="shared" si="5"/>
        <v>5006.183706315</v>
      </c>
      <c r="L31" s="11">
        <f t="shared" si="6"/>
        <v>11681.095314735</v>
      </c>
      <c r="M31" s="11">
        <v>0.4438727982855</v>
      </c>
      <c r="N31" s="11">
        <f t="shared" si="7"/>
        <v>2523.41685825307</v>
      </c>
      <c r="O31" s="11">
        <f t="shared" si="8"/>
        <v>5887.97266925716</v>
      </c>
      <c r="P31" s="11">
        <f t="shared" si="9"/>
        <v>10.100553743478</v>
      </c>
      <c r="Q31" s="11">
        <f t="shared" si="10"/>
        <v>379740.496140523</v>
      </c>
    </row>
    <row r="32" ht="30" customHeight="1" spans="1:17">
      <c r="A32" s="8">
        <v>27</v>
      </c>
      <c r="B32" s="84" t="s">
        <v>60</v>
      </c>
      <c r="C32" s="11">
        <v>6.55184692399497</v>
      </c>
      <c r="D32" s="11">
        <f t="shared" si="0"/>
        <v>74494.4995258228</v>
      </c>
      <c r="E32" s="11">
        <f t="shared" si="1"/>
        <v>173820.498893587</v>
      </c>
      <c r="F32" s="11">
        <f t="shared" si="2"/>
        <v>6800.81710710678</v>
      </c>
      <c r="G32" s="11">
        <v>12.1134178931537</v>
      </c>
      <c r="H32" s="11">
        <f t="shared" si="3"/>
        <v>137729.561445158</v>
      </c>
      <c r="I32" s="11">
        <f t="shared" si="4"/>
        <v>321368.976705368</v>
      </c>
      <c r="J32" s="11">
        <v>0.161016808203</v>
      </c>
      <c r="K32" s="11">
        <f t="shared" si="5"/>
        <v>1830.76110926811</v>
      </c>
      <c r="L32" s="11">
        <f t="shared" si="6"/>
        <v>4271.77592162559</v>
      </c>
      <c r="M32" s="11">
        <v>1.1276259913605</v>
      </c>
      <c r="N32" s="11">
        <f t="shared" si="7"/>
        <v>6410.55376088444</v>
      </c>
      <c r="O32" s="11">
        <f t="shared" si="8"/>
        <v>14957.958775397</v>
      </c>
      <c r="P32" s="11">
        <f t="shared" si="9"/>
        <v>19.9539076167122</v>
      </c>
      <c r="Q32" s="11">
        <f t="shared" si="10"/>
        <v>741685.403244217</v>
      </c>
    </row>
    <row r="33" ht="30" customHeight="1" spans="1:17">
      <c r="A33" s="8">
        <v>28</v>
      </c>
      <c r="B33" s="84" t="s">
        <v>61</v>
      </c>
      <c r="C33" s="11">
        <v>6.0879285540195</v>
      </c>
      <c r="D33" s="11">
        <f t="shared" si="0"/>
        <v>69219.7476592017</v>
      </c>
      <c r="E33" s="11">
        <f t="shared" si="1"/>
        <v>161512.744538137</v>
      </c>
      <c r="F33" s="11">
        <f t="shared" si="2"/>
        <v>6319.26983907224</v>
      </c>
      <c r="G33" s="11">
        <v>4.89799607004899</v>
      </c>
      <c r="H33" s="11">
        <f t="shared" si="3"/>
        <v>55690.215316457</v>
      </c>
      <c r="I33" s="11">
        <f t="shared" si="4"/>
        <v>129943.8357384</v>
      </c>
      <c r="J33" s="11">
        <v>0.7906285757745</v>
      </c>
      <c r="K33" s="11">
        <f t="shared" si="5"/>
        <v>8989.44690655606</v>
      </c>
      <c r="L33" s="11">
        <f t="shared" si="6"/>
        <v>20975.3761152975</v>
      </c>
      <c r="M33" s="11">
        <v>0.8712536368785</v>
      </c>
      <c r="N33" s="11">
        <f t="shared" si="7"/>
        <v>4953.07692565427</v>
      </c>
      <c r="O33" s="11">
        <f t="shared" si="8"/>
        <v>11557.1794931933</v>
      </c>
      <c r="P33" s="11">
        <f t="shared" si="9"/>
        <v>12.6478068367215</v>
      </c>
      <c r="Q33" s="11">
        <f t="shared" si="10"/>
        <v>469160.892531969</v>
      </c>
    </row>
    <row r="34" ht="30" customHeight="1" spans="1:17">
      <c r="A34" s="8">
        <v>29</v>
      </c>
      <c r="B34" s="84" t="s">
        <v>62</v>
      </c>
      <c r="C34" s="11">
        <v>1.488844221558</v>
      </c>
      <c r="D34" s="11">
        <f t="shared" si="0"/>
        <v>16928.1587991145</v>
      </c>
      <c r="E34" s="11">
        <f t="shared" si="1"/>
        <v>39499.0371979337</v>
      </c>
      <c r="F34" s="11">
        <f t="shared" si="2"/>
        <v>1545.4203019772</v>
      </c>
      <c r="G34" s="11">
        <v>0</v>
      </c>
      <c r="H34" s="11">
        <f t="shared" si="3"/>
        <v>0</v>
      </c>
      <c r="I34" s="11">
        <f t="shared" si="4"/>
        <v>0</v>
      </c>
      <c r="J34" s="11">
        <v>0</v>
      </c>
      <c r="K34" s="11">
        <f t="shared" si="5"/>
        <v>0</v>
      </c>
      <c r="L34" s="11">
        <f t="shared" si="6"/>
        <v>0</v>
      </c>
      <c r="M34" s="11">
        <v>0</v>
      </c>
      <c r="N34" s="11">
        <f t="shared" si="7"/>
        <v>0</v>
      </c>
      <c r="O34" s="11">
        <f t="shared" si="8"/>
        <v>0</v>
      </c>
      <c r="P34" s="11">
        <f t="shared" si="9"/>
        <v>1.488844221558</v>
      </c>
      <c r="Q34" s="11">
        <f t="shared" si="10"/>
        <v>57972.6162990254</v>
      </c>
    </row>
    <row r="35" ht="30" customHeight="1" spans="1:17">
      <c r="A35" s="8">
        <v>30</v>
      </c>
      <c r="B35" s="84" t="s">
        <v>63</v>
      </c>
      <c r="C35" s="11">
        <v>5.15230405303499</v>
      </c>
      <c r="D35" s="11">
        <f t="shared" si="0"/>
        <v>58581.6970830078</v>
      </c>
      <c r="E35" s="11">
        <f t="shared" si="1"/>
        <v>136690.626527018</v>
      </c>
      <c r="F35" s="11">
        <f t="shared" si="2"/>
        <v>5348.09160705032</v>
      </c>
      <c r="G35" s="11">
        <v>0</v>
      </c>
      <c r="H35" s="11">
        <f t="shared" si="3"/>
        <v>0</v>
      </c>
      <c r="I35" s="11">
        <f t="shared" si="4"/>
        <v>0</v>
      </c>
      <c r="J35" s="11">
        <v>0</v>
      </c>
      <c r="K35" s="11">
        <f t="shared" si="5"/>
        <v>0</v>
      </c>
      <c r="L35" s="11">
        <f t="shared" si="6"/>
        <v>0</v>
      </c>
      <c r="M35" s="11">
        <v>0</v>
      </c>
      <c r="N35" s="11">
        <f t="shared" si="7"/>
        <v>0</v>
      </c>
      <c r="O35" s="11">
        <f t="shared" si="8"/>
        <v>0</v>
      </c>
      <c r="P35" s="11">
        <f t="shared" si="9"/>
        <v>5.15230405303499</v>
      </c>
      <c r="Q35" s="11">
        <f t="shared" si="10"/>
        <v>200620.415217076</v>
      </c>
    </row>
    <row r="36" ht="30" customHeight="1" spans="1:17">
      <c r="A36" s="8">
        <v>31</v>
      </c>
      <c r="B36" s="84" t="s">
        <v>64</v>
      </c>
      <c r="C36" s="11">
        <v>2.25077854038</v>
      </c>
      <c r="D36" s="11">
        <f t="shared" si="0"/>
        <v>25591.3520041206</v>
      </c>
      <c r="E36" s="11">
        <f t="shared" si="1"/>
        <v>59713.1546762814</v>
      </c>
      <c r="F36" s="11">
        <f t="shared" si="2"/>
        <v>2336.30812491444</v>
      </c>
      <c r="G36" s="11">
        <v>0</v>
      </c>
      <c r="H36" s="11">
        <f t="shared" si="3"/>
        <v>0</v>
      </c>
      <c r="I36" s="11">
        <f t="shared" si="4"/>
        <v>0</v>
      </c>
      <c r="J36" s="11">
        <v>0</v>
      </c>
      <c r="K36" s="11">
        <f t="shared" si="5"/>
        <v>0</v>
      </c>
      <c r="L36" s="11">
        <f t="shared" si="6"/>
        <v>0</v>
      </c>
      <c r="M36" s="11">
        <v>0</v>
      </c>
      <c r="N36" s="11">
        <f t="shared" si="7"/>
        <v>0</v>
      </c>
      <c r="O36" s="11">
        <f t="shared" si="8"/>
        <v>0</v>
      </c>
      <c r="P36" s="11">
        <f t="shared" si="9"/>
        <v>2.25077854038</v>
      </c>
      <c r="Q36" s="11">
        <f t="shared" si="10"/>
        <v>87640.8148053164</v>
      </c>
    </row>
    <row r="37" ht="30" customHeight="1" spans="1:17">
      <c r="A37" s="8">
        <v>32</v>
      </c>
      <c r="B37" s="84" t="s">
        <v>65</v>
      </c>
      <c r="C37" s="11">
        <v>0.310107373396499</v>
      </c>
      <c r="D37" s="11">
        <f t="shared" si="0"/>
        <v>3525.92083551819</v>
      </c>
      <c r="E37" s="11">
        <f t="shared" si="1"/>
        <v>8227.14861620912</v>
      </c>
      <c r="F37" s="11">
        <f t="shared" si="2"/>
        <v>321.891453585566</v>
      </c>
      <c r="G37" s="11">
        <v>0</v>
      </c>
      <c r="H37" s="11">
        <f t="shared" si="3"/>
        <v>0</v>
      </c>
      <c r="I37" s="11">
        <f t="shared" si="4"/>
        <v>0</v>
      </c>
      <c r="J37" s="11">
        <v>0</v>
      </c>
      <c r="K37" s="11">
        <f t="shared" si="5"/>
        <v>0</v>
      </c>
      <c r="L37" s="11">
        <f t="shared" si="6"/>
        <v>0</v>
      </c>
      <c r="M37" s="11">
        <v>0</v>
      </c>
      <c r="N37" s="11">
        <f t="shared" si="7"/>
        <v>0</v>
      </c>
      <c r="O37" s="11">
        <f t="shared" si="8"/>
        <v>0</v>
      </c>
      <c r="P37" s="11">
        <f t="shared" si="9"/>
        <v>0.310107373396499</v>
      </c>
      <c r="Q37" s="11">
        <f t="shared" si="10"/>
        <v>12074.9609053129</v>
      </c>
    </row>
    <row r="38" ht="30" customHeight="1" spans="1:17">
      <c r="A38" s="8">
        <v>33</v>
      </c>
      <c r="B38" s="84" t="s">
        <v>66</v>
      </c>
      <c r="C38" s="11">
        <v>3.0637754413755</v>
      </c>
      <c r="D38" s="11">
        <f t="shared" si="0"/>
        <v>34835.1267684394</v>
      </c>
      <c r="E38" s="11">
        <f t="shared" si="1"/>
        <v>81281.962459692</v>
      </c>
      <c r="F38" s="11">
        <f t="shared" si="2"/>
        <v>3180.19890814777</v>
      </c>
      <c r="G38" s="11">
        <v>0</v>
      </c>
      <c r="H38" s="11">
        <f t="shared" si="3"/>
        <v>0</v>
      </c>
      <c r="I38" s="11">
        <f t="shared" si="4"/>
        <v>0</v>
      </c>
      <c r="J38" s="11">
        <v>0.421790269014</v>
      </c>
      <c r="K38" s="11">
        <f t="shared" si="5"/>
        <v>4795.75535868918</v>
      </c>
      <c r="L38" s="11">
        <f t="shared" si="6"/>
        <v>11190.0958369414</v>
      </c>
      <c r="M38" s="11">
        <v>0</v>
      </c>
      <c r="N38" s="11">
        <f t="shared" si="7"/>
        <v>0</v>
      </c>
      <c r="O38" s="11">
        <f t="shared" si="8"/>
        <v>0</v>
      </c>
      <c r="P38" s="11">
        <f t="shared" si="9"/>
        <v>3.4855657103895</v>
      </c>
      <c r="Q38" s="11">
        <f t="shared" si="10"/>
        <v>135283.13933191</v>
      </c>
    </row>
    <row r="39" ht="30" customHeight="1" spans="1:17">
      <c r="A39" s="8">
        <v>34</v>
      </c>
      <c r="B39" s="84" t="s">
        <v>67</v>
      </c>
      <c r="C39" s="11">
        <v>0</v>
      </c>
      <c r="D39" s="11">
        <f t="shared" si="0"/>
        <v>0</v>
      </c>
      <c r="E39" s="11">
        <f t="shared" si="1"/>
        <v>0</v>
      </c>
      <c r="F39" s="11">
        <f t="shared" si="2"/>
        <v>0</v>
      </c>
      <c r="G39" s="11">
        <v>3.2039531175</v>
      </c>
      <c r="H39" s="11">
        <f t="shared" si="3"/>
        <v>36428.946945975</v>
      </c>
      <c r="I39" s="11">
        <f t="shared" si="4"/>
        <v>85000.876207275</v>
      </c>
      <c r="J39" s="11">
        <v>0</v>
      </c>
      <c r="K39" s="11">
        <f t="shared" si="5"/>
        <v>0</v>
      </c>
      <c r="L39" s="11">
        <f t="shared" si="6"/>
        <v>0</v>
      </c>
      <c r="M39" s="11">
        <v>0</v>
      </c>
      <c r="N39" s="11">
        <f t="shared" si="7"/>
        <v>0</v>
      </c>
      <c r="O39" s="11">
        <f t="shared" si="8"/>
        <v>0</v>
      </c>
      <c r="P39" s="11">
        <f t="shared" si="9"/>
        <v>3.2039531175</v>
      </c>
      <c r="Q39" s="11">
        <f t="shared" si="10"/>
        <v>121429.82315325</v>
      </c>
    </row>
    <row r="40" ht="30" customHeight="1" spans="1:17">
      <c r="A40" s="8">
        <v>35</v>
      </c>
      <c r="B40" s="84" t="s">
        <v>68</v>
      </c>
      <c r="C40" s="11">
        <v>0</v>
      </c>
      <c r="D40" s="11">
        <f t="shared" si="0"/>
        <v>0</v>
      </c>
      <c r="E40" s="11">
        <f t="shared" si="1"/>
        <v>0</v>
      </c>
      <c r="F40" s="11">
        <f t="shared" si="2"/>
        <v>0</v>
      </c>
      <c r="G40" s="11">
        <v>2.40236362011</v>
      </c>
      <c r="H40" s="11">
        <f t="shared" si="3"/>
        <v>27314.8743606507</v>
      </c>
      <c r="I40" s="11">
        <f t="shared" si="4"/>
        <v>63734.7068415183</v>
      </c>
      <c r="J40" s="11">
        <v>0</v>
      </c>
      <c r="K40" s="11">
        <f t="shared" si="5"/>
        <v>0</v>
      </c>
      <c r="L40" s="11">
        <f t="shared" si="6"/>
        <v>0</v>
      </c>
      <c r="M40" s="11">
        <v>0</v>
      </c>
      <c r="N40" s="11">
        <f t="shared" si="7"/>
        <v>0</v>
      </c>
      <c r="O40" s="11">
        <f t="shared" si="8"/>
        <v>0</v>
      </c>
      <c r="P40" s="11">
        <f t="shared" si="9"/>
        <v>2.40236362011</v>
      </c>
      <c r="Q40" s="11">
        <f t="shared" si="10"/>
        <v>91049.581202169</v>
      </c>
    </row>
    <row r="41" ht="30" customHeight="1" spans="1:17">
      <c r="A41" s="8">
        <v>36</v>
      </c>
      <c r="B41" s="84" t="s">
        <v>69</v>
      </c>
      <c r="C41" s="11">
        <v>1.188910999758</v>
      </c>
      <c r="D41" s="11">
        <f t="shared" si="0"/>
        <v>13517.9180672485</v>
      </c>
      <c r="E41" s="11">
        <f t="shared" si="1"/>
        <v>31541.8088235797</v>
      </c>
      <c r="F41" s="11">
        <f t="shared" si="2"/>
        <v>1234.0896177488</v>
      </c>
      <c r="G41" s="11">
        <v>0</v>
      </c>
      <c r="H41" s="11">
        <f t="shared" si="3"/>
        <v>0</v>
      </c>
      <c r="I41" s="11">
        <f t="shared" si="4"/>
        <v>0</v>
      </c>
      <c r="J41" s="11">
        <v>0</v>
      </c>
      <c r="K41" s="11">
        <f t="shared" si="5"/>
        <v>0</v>
      </c>
      <c r="L41" s="11">
        <f t="shared" si="6"/>
        <v>0</v>
      </c>
      <c r="M41" s="11">
        <v>0</v>
      </c>
      <c r="N41" s="11">
        <f t="shared" si="7"/>
        <v>0</v>
      </c>
      <c r="O41" s="11">
        <f t="shared" si="8"/>
        <v>0</v>
      </c>
      <c r="P41" s="11">
        <f t="shared" si="9"/>
        <v>1.188910999758</v>
      </c>
      <c r="Q41" s="11">
        <f t="shared" si="10"/>
        <v>46293.816508577</v>
      </c>
    </row>
    <row r="42" ht="30" customHeight="1" spans="1:17">
      <c r="A42" s="8">
        <v>37</v>
      </c>
      <c r="B42" s="84" t="s">
        <v>70</v>
      </c>
      <c r="C42" s="11">
        <v>2.86067816150655</v>
      </c>
      <c r="D42" s="11">
        <f t="shared" si="0"/>
        <v>32525.9106963295</v>
      </c>
      <c r="E42" s="11">
        <f t="shared" si="1"/>
        <v>75893.7916247688</v>
      </c>
      <c r="F42" s="11">
        <f t="shared" si="2"/>
        <v>2969.3839316438</v>
      </c>
      <c r="G42" s="11">
        <v>0</v>
      </c>
      <c r="H42" s="11">
        <f t="shared" si="3"/>
        <v>0</v>
      </c>
      <c r="I42" s="11">
        <f t="shared" si="4"/>
        <v>0</v>
      </c>
      <c r="J42" s="11">
        <v>0</v>
      </c>
      <c r="K42" s="11">
        <f t="shared" si="5"/>
        <v>0</v>
      </c>
      <c r="L42" s="11">
        <f t="shared" si="6"/>
        <v>0</v>
      </c>
      <c r="M42" s="11">
        <v>0.8672376270255</v>
      </c>
      <c r="N42" s="11">
        <f t="shared" si="7"/>
        <v>4930.24590963997</v>
      </c>
      <c r="O42" s="11">
        <f t="shared" si="8"/>
        <v>11503.9071224933</v>
      </c>
      <c r="P42" s="11">
        <f t="shared" si="9"/>
        <v>3.72791578853205</v>
      </c>
      <c r="Q42" s="11">
        <f t="shared" si="10"/>
        <v>127823.239284875</v>
      </c>
    </row>
    <row r="43" ht="30" customHeight="1" spans="1:17">
      <c r="A43" s="8">
        <v>38</v>
      </c>
      <c r="B43" s="84" t="s">
        <v>71</v>
      </c>
      <c r="C43" s="11">
        <v>1.188666196419</v>
      </c>
      <c r="D43" s="11">
        <f t="shared" si="0"/>
        <v>13515.134653284</v>
      </c>
      <c r="E43" s="11">
        <f t="shared" si="1"/>
        <v>31535.3141909961</v>
      </c>
      <c r="F43" s="11">
        <f t="shared" si="2"/>
        <v>1233.83551188292</v>
      </c>
      <c r="G43" s="11">
        <v>0</v>
      </c>
      <c r="H43" s="11">
        <f t="shared" si="3"/>
        <v>0</v>
      </c>
      <c r="I43" s="11">
        <f t="shared" si="4"/>
        <v>0</v>
      </c>
      <c r="J43" s="11">
        <v>0</v>
      </c>
      <c r="K43" s="11">
        <f t="shared" si="5"/>
        <v>0</v>
      </c>
      <c r="L43" s="11">
        <f t="shared" si="6"/>
        <v>0</v>
      </c>
      <c r="M43" s="11">
        <v>0</v>
      </c>
      <c r="N43" s="11">
        <f t="shared" si="7"/>
        <v>0</v>
      </c>
      <c r="O43" s="11">
        <f t="shared" si="8"/>
        <v>0</v>
      </c>
      <c r="P43" s="11">
        <f t="shared" si="9"/>
        <v>1.188666196419</v>
      </c>
      <c r="Q43" s="11">
        <f t="shared" si="10"/>
        <v>46284.284356163</v>
      </c>
    </row>
    <row r="44" ht="30" customHeight="1" spans="1:17">
      <c r="A44" s="8">
        <v>39</v>
      </c>
      <c r="B44" s="84" t="s">
        <v>72</v>
      </c>
      <c r="C44" s="11">
        <v>0.623705648726999</v>
      </c>
      <c r="D44" s="11">
        <f t="shared" si="0"/>
        <v>7091.53322602598</v>
      </c>
      <c r="E44" s="11">
        <f t="shared" si="1"/>
        <v>16546.9108607273</v>
      </c>
      <c r="F44" s="11">
        <f t="shared" si="2"/>
        <v>647.406463378625</v>
      </c>
      <c r="G44" s="11">
        <v>4.2274725840225</v>
      </c>
      <c r="H44" s="11">
        <f t="shared" si="3"/>
        <v>48066.3632803358</v>
      </c>
      <c r="I44" s="11">
        <f t="shared" si="4"/>
        <v>112154.847654117</v>
      </c>
      <c r="J44" s="11">
        <v>0.400648686</v>
      </c>
      <c r="K44" s="11">
        <f t="shared" si="5"/>
        <v>4555.37555982</v>
      </c>
      <c r="L44" s="11">
        <f t="shared" si="6"/>
        <v>10629.20963958</v>
      </c>
      <c r="M44" s="11">
        <v>0</v>
      </c>
      <c r="N44" s="11">
        <f t="shared" si="7"/>
        <v>0</v>
      </c>
      <c r="O44" s="11">
        <f t="shared" si="8"/>
        <v>0</v>
      </c>
      <c r="P44" s="11">
        <f t="shared" si="9"/>
        <v>5.2518269187495</v>
      </c>
      <c r="Q44" s="11">
        <f t="shared" si="10"/>
        <v>199691.646683985</v>
      </c>
    </row>
    <row r="45" ht="30" customHeight="1" spans="1:17">
      <c r="A45" s="8">
        <v>40</v>
      </c>
      <c r="B45" s="84" t="s">
        <v>73</v>
      </c>
      <c r="C45" s="11">
        <v>13.132600260166</v>
      </c>
      <c r="D45" s="11">
        <f t="shared" si="0"/>
        <v>149317.664958087</v>
      </c>
      <c r="E45" s="11">
        <f t="shared" si="1"/>
        <v>348407.884902204</v>
      </c>
      <c r="F45" s="11">
        <f t="shared" si="2"/>
        <v>13631.6390700523</v>
      </c>
      <c r="G45" s="11">
        <v>27.0536984006001</v>
      </c>
      <c r="H45" s="11">
        <f t="shared" si="3"/>
        <v>307600.550814823</v>
      </c>
      <c r="I45" s="11">
        <f t="shared" si="4"/>
        <v>717734.618567921</v>
      </c>
      <c r="J45" s="11">
        <v>2.6906031188535</v>
      </c>
      <c r="K45" s="11">
        <f t="shared" si="5"/>
        <v>30592.1574613643</v>
      </c>
      <c r="L45" s="11">
        <f t="shared" si="6"/>
        <v>71381.7007431833</v>
      </c>
      <c r="M45" s="11">
        <v>0.659549977899</v>
      </c>
      <c r="N45" s="11">
        <f t="shared" si="7"/>
        <v>3749.54162435582</v>
      </c>
      <c r="O45" s="11">
        <f t="shared" si="8"/>
        <v>8748.93045683024</v>
      </c>
      <c r="P45" s="11">
        <f t="shared" si="9"/>
        <v>43.5364517575186</v>
      </c>
      <c r="Q45" s="11">
        <f t="shared" si="10"/>
        <v>1651164.68859882</v>
      </c>
    </row>
    <row r="46" ht="30" customHeight="1" spans="1:17">
      <c r="A46" s="8">
        <v>41</v>
      </c>
      <c r="B46" s="84" t="s">
        <v>74</v>
      </c>
      <c r="C46" s="11">
        <v>5.94340923884983</v>
      </c>
      <c r="D46" s="11">
        <f t="shared" si="0"/>
        <v>67576.5630457226</v>
      </c>
      <c r="E46" s="11">
        <f t="shared" si="1"/>
        <v>157678.647106686</v>
      </c>
      <c r="F46" s="11">
        <f t="shared" si="2"/>
        <v>6169.25878992612</v>
      </c>
      <c r="G46" s="11">
        <v>2.9163964719705</v>
      </c>
      <c r="H46" s="11">
        <f t="shared" si="3"/>
        <v>33159.4278863046</v>
      </c>
      <c r="I46" s="11">
        <f t="shared" si="4"/>
        <v>77371.9984013774</v>
      </c>
      <c r="J46" s="11">
        <v>0.4910990076705</v>
      </c>
      <c r="K46" s="11">
        <f t="shared" si="5"/>
        <v>5583.79571721359</v>
      </c>
      <c r="L46" s="11">
        <f t="shared" si="6"/>
        <v>13028.8566734984</v>
      </c>
      <c r="M46" s="11">
        <v>0</v>
      </c>
      <c r="N46" s="11">
        <f t="shared" si="7"/>
        <v>0</v>
      </c>
      <c r="O46" s="11">
        <f t="shared" si="8"/>
        <v>0</v>
      </c>
      <c r="P46" s="11">
        <f t="shared" si="9"/>
        <v>9.35090471849083</v>
      </c>
      <c r="Q46" s="11">
        <f t="shared" si="10"/>
        <v>360568.547620728</v>
      </c>
    </row>
    <row r="47" ht="30" customHeight="1" spans="1:17">
      <c r="A47" s="8">
        <v>42</v>
      </c>
      <c r="B47" s="84" t="s">
        <v>75</v>
      </c>
      <c r="C47" s="11">
        <v>0.808252293185998</v>
      </c>
      <c r="D47" s="11">
        <f t="shared" si="0"/>
        <v>9189.8285735248</v>
      </c>
      <c r="E47" s="11">
        <f t="shared" si="1"/>
        <v>21442.9333382245</v>
      </c>
      <c r="F47" s="11">
        <f t="shared" si="2"/>
        <v>838.965880327066</v>
      </c>
      <c r="G47" s="11">
        <v>0.0761578850979</v>
      </c>
      <c r="H47" s="11">
        <f t="shared" si="3"/>
        <v>865.915153563123</v>
      </c>
      <c r="I47" s="11">
        <f t="shared" si="4"/>
        <v>2020.46869164729</v>
      </c>
      <c r="J47" s="11">
        <v>0</v>
      </c>
      <c r="K47" s="11">
        <f t="shared" si="5"/>
        <v>0</v>
      </c>
      <c r="L47" s="11">
        <f t="shared" si="6"/>
        <v>0</v>
      </c>
      <c r="M47" s="11">
        <v>0</v>
      </c>
      <c r="N47" s="11">
        <f t="shared" si="7"/>
        <v>0</v>
      </c>
      <c r="O47" s="11">
        <f t="shared" si="8"/>
        <v>0</v>
      </c>
      <c r="P47" s="11">
        <f t="shared" si="9"/>
        <v>0.884410178283898</v>
      </c>
      <c r="Q47" s="11">
        <f t="shared" si="10"/>
        <v>34358.1116372868</v>
      </c>
    </row>
    <row r="48" ht="30" customHeight="1" spans="1:17">
      <c r="A48" s="8">
        <v>43</v>
      </c>
      <c r="B48" s="84" t="s">
        <v>76</v>
      </c>
      <c r="C48" s="11">
        <v>3.51430921458315</v>
      </c>
      <c r="D48" s="11">
        <f t="shared" si="0"/>
        <v>39957.6957698104</v>
      </c>
      <c r="E48" s="11">
        <f t="shared" si="1"/>
        <v>93234.623462891</v>
      </c>
      <c r="F48" s="11">
        <f t="shared" si="2"/>
        <v>3647.85296473731</v>
      </c>
      <c r="G48" s="11">
        <v>3.29234375649148</v>
      </c>
      <c r="H48" s="11">
        <f t="shared" si="3"/>
        <v>37433.9485113081</v>
      </c>
      <c r="I48" s="11">
        <f t="shared" si="4"/>
        <v>87345.879859719</v>
      </c>
      <c r="J48" s="11">
        <v>0</v>
      </c>
      <c r="K48" s="11">
        <f t="shared" si="5"/>
        <v>0</v>
      </c>
      <c r="L48" s="11">
        <f t="shared" si="6"/>
        <v>0</v>
      </c>
      <c r="M48" s="11">
        <v>0</v>
      </c>
      <c r="N48" s="11">
        <f t="shared" si="7"/>
        <v>0</v>
      </c>
      <c r="O48" s="11">
        <f t="shared" si="8"/>
        <v>0</v>
      </c>
      <c r="P48" s="11">
        <f t="shared" si="9"/>
        <v>6.80665297107463</v>
      </c>
      <c r="Q48" s="11">
        <f t="shared" si="10"/>
        <v>261620.000568466</v>
      </c>
    </row>
    <row r="49" s="2" customFormat="1" ht="30" customHeight="1" spans="1:17">
      <c r="A49" s="57" t="s">
        <v>19</v>
      </c>
      <c r="B49" s="58"/>
      <c r="C49" s="18">
        <f t="shared" ref="C49:Q49" si="11">SUM(C6:C48)</f>
        <v>141.949980012534</v>
      </c>
      <c r="D49" s="18">
        <f t="shared" si="11"/>
        <v>1613971.27274251</v>
      </c>
      <c r="E49" s="18">
        <f t="shared" si="11"/>
        <v>3765932.96973253</v>
      </c>
      <c r="F49" s="18">
        <f t="shared" si="11"/>
        <v>147344.07925301</v>
      </c>
      <c r="G49" s="18">
        <f t="shared" si="11"/>
        <v>227.02776779026</v>
      </c>
      <c r="H49" s="18">
        <f t="shared" si="11"/>
        <v>2581305.71977526</v>
      </c>
      <c r="I49" s="18">
        <f t="shared" si="11"/>
        <v>6023046.6794756</v>
      </c>
      <c r="J49" s="18">
        <f t="shared" si="11"/>
        <v>12.4503354232734</v>
      </c>
      <c r="K49" s="18">
        <f t="shared" si="11"/>
        <v>141560.313762619</v>
      </c>
      <c r="L49" s="18">
        <f t="shared" si="11"/>
        <v>330307.398779444</v>
      </c>
      <c r="M49" s="18">
        <f t="shared" si="11"/>
        <v>11.895254339151</v>
      </c>
      <c r="N49" s="18">
        <f t="shared" si="11"/>
        <v>67624.5209180734</v>
      </c>
      <c r="O49" s="18">
        <f t="shared" si="11"/>
        <v>157790.548808838</v>
      </c>
      <c r="P49" s="18">
        <f t="shared" si="11"/>
        <v>393.323337565219</v>
      </c>
      <c r="Q49" s="18">
        <f t="shared" si="11"/>
        <v>14828883.5032479</v>
      </c>
    </row>
  </sheetData>
  <mergeCells count="12">
    <mergeCell ref="A1:Q1"/>
    <mergeCell ref="L2:Q2"/>
    <mergeCell ref="C3:L3"/>
    <mergeCell ref="C4:F4"/>
    <mergeCell ref="G4:I4"/>
    <mergeCell ref="J4:L4"/>
    <mergeCell ref="A49:B49"/>
    <mergeCell ref="A3:A5"/>
    <mergeCell ref="B3:B5"/>
    <mergeCell ref="P3:P5"/>
    <mergeCell ref="Q3:Q5"/>
    <mergeCell ref="M3:O4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0"/>
  <sheetViews>
    <sheetView workbookViewId="0">
      <selection activeCell="A1" sqref="A1:Q1"/>
    </sheetView>
  </sheetViews>
  <sheetFormatPr defaultColWidth="9" defaultRowHeight="13.5"/>
  <cols>
    <col min="1" max="1" width="7.125" style="3" customWidth="1"/>
    <col min="2" max="3" width="9" style="3"/>
    <col min="4" max="5" width="12.875" style="3"/>
    <col min="6" max="6" width="11.625" style="3"/>
    <col min="7" max="7" width="9.25" style="3"/>
    <col min="8" max="8" width="14.125" style="3"/>
    <col min="9" max="9" width="15.375" style="3"/>
    <col min="10" max="10" width="9" style="3"/>
    <col min="11" max="12" width="12.875" style="3"/>
    <col min="13" max="15" width="9" style="3"/>
    <col min="16" max="16" width="9.25" style="3"/>
    <col min="17" max="17" width="15.375" style="3"/>
    <col min="18" max="16384" width="9" style="3"/>
  </cols>
  <sheetData>
    <row r="1" ht="25.5" spans="1:17">
      <c r="A1" s="75" t="s">
        <v>77</v>
      </c>
      <c r="B1" s="75"/>
      <c r="C1" s="76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</row>
    <row r="2" ht="18.75" spans="1:17">
      <c r="A2" s="103"/>
      <c r="B2" s="103"/>
      <c r="C2" s="104"/>
      <c r="D2" s="105"/>
      <c r="E2" s="105"/>
      <c r="F2" s="105"/>
      <c r="G2" s="105"/>
      <c r="H2" s="105"/>
      <c r="I2" s="105"/>
      <c r="J2" s="105"/>
      <c r="K2" s="105" t="s">
        <v>1</v>
      </c>
      <c r="L2" s="105"/>
      <c r="M2" s="105"/>
      <c r="N2" s="105"/>
      <c r="O2" s="105"/>
      <c r="P2" s="105"/>
      <c r="Q2" s="105"/>
    </row>
    <row r="3" ht="18.75" spans="1:17">
      <c r="A3" s="77" t="s">
        <v>2</v>
      </c>
      <c r="B3" s="77" t="s">
        <v>3</v>
      </c>
      <c r="C3" s="78" t="s">
        <v>4</v>
      </c>
      <c r="D3" s="106"/>
      <c r="E3" s="106"/>
      <c r="F3" s="106"/>
      <c r="G3" s="106"/>
      <c r="H3" s="106"/>
      <c r="I3" s="106"/>
      <c r="J3" s="106"/>
      <c r="K3" s="106"/>
      <c r="L3" s="58"/>
      <c r="M3" s="91" t="s">
        <v>5</v>
      </c>
      <c r="N3" s="95"/>
      <c r="O3" s="96"/>
      <c r="P3" s="97" t="s">
        <v>6</v>
      </c>
      <c r="Q3" s="97" t="s">
        <v>7</v>
      </c>
    </row>
    <row r="4" ht="18.75" spans="1:17">
      <c r="A4" s="80"/>
      <c r="B4" s="81"/>
      <c r="C4" s="82" t="s">
        <v>8</v>
      </c>
      <c r="D4" s="77"/>
      <c r="E4" s="77"/>
      <c r="F4" s="77"/>
      <c r="G4" s="77" t="s">
        <v>9</v>
      </c>
      <c r="H4" s="77"/>
      <c r="I4" s="77"/>
      <c r="J4" s="77" t="s">
        <v>10</v>
      </c>
      <c r="K4" s="77"/>
      <c r="L4" s="77"/>
      <c r="M4" s="92"/>
      <c r="N4" s="98"/>
      <c r="O4" s="99"/>
      <c r="P4" s="100"/>
      <c r="Q4" s="100"/>
    </row>
    <row r="5" ht="18.75" spans="1:17">
      <c r="A5" s="80"/>
      <c r="B5" s="81"/>
      <c r="C5" s="82" t="s">
        <v>11</v>
      </c>
      <c r="D5" s="77" t="s">
        <v>12</v>
      </c>
      <c r="E5" s="77" t="s">
        <v>13</v>
      </c>
      <c r="F5" s="77" t="s">
        <v>14</v>
      </c>
      <c r="G5" s="77" t="s">
        <v>11</v>
      </c>
      <c r="H5" s="77" t="s">
        <v>12</v>
      </c>
      <c r="I5" s="77" t="s">
        <v>13</v>
      </c>
      <c r="J5" s="77" t="s">
        <v>11</v>
      </c>
      <c r="K5" s="77" t="s">
        <v>12</v>
      </c>
      <c r="L5" s="77" t="s">
        <v>13</v>
      </c>
      <c r="M5" s="77" t="s">
        <v>11</v>
      </c>
      <c r="N5" s="77" t="s">
        <v>12</v>
      </c>
      <c r="O5" s="77" t="s">
        <v>13</v>
      </c>
      <c r="P5" s="101"/>
      <c r="Q5" s="101"/>
    </row>
    <row r="6" ht="30" customHeight="1" spans="1:17">
      <c r="A6" s="8">
        <v>1</v>
      </c>
      <c r="B6" s="84" t="s">
        <v>78</v>
      </c>
      <c r="C6" s="11">
        <v>0</v>
      </c>
      <c r="D6" s="11">
        <f t="shared" ref="D6:D19" si="0">C6*37900*0.3</f>
        <v>0</v>
      </c>
      <c r="E6" s="11">
        <f t="shared" ref="E6:E19" si="1">C6*37900*0.7</f>
        <v>0</v>
      </c>
      <c r="F6" s="11">
        <f t="shared" ref="F6:F19" si="2">C6*1730*0.6</f>
        <v>0</v>
      </c>
      <c r="G6" s="11">
        <v>5.52910752939441</v>
      </c>
      <c r="H6" s="11">
        <f t="shared" ref="H6:H19" si="3">G6*37900*0.3</f>
        <v>62865.9526092144</v>
      </c>
      <c r="I6" s="11">
        <f t="shared" ref="I6:I19" si="4">G6*37900*0.7</f>
        <v>146687.222754834</v>
      </c>
      <c r="J6" s="11">
        <v>0</v>
      </c>
      <c r="K6" s="11">
        <f t="shared" ref="K6:K19" si="5">J6*37900*0.3</f>
        <v>0</v>
      </c>
      <c r="L6" s="11">
        <f t="shared" ref="L6:L19" si="6">J6*37900*0.7</f>
        <v>0</v>
      </c>
      <c r="M6" s="11"/>
      <c r="N6" s="11"/>
      <c r="O6" s="11"/>
      <c r="P6" s="11">
        <f t="shared" ref="P6:P19" si="7">J6+G6+C6</f>
        <v>5.52910752939441</v>
      </c>
      <c r="Q6" s="11">
        <f t="shared" ref="Q6:Q19" si="8">L6+K6+I6+H6+F6+E6+D6</f>
        <v>209553.175364048</v>
      </c>
    </row>
    <row r="7" ht="30" customHeight="1" spans="1:17">
      <c r="A7" s="8">
        <v>2</v>
      </c>
      <c r="B7" s="83" t="s">
        <v>79</v>
      </c>
      <c r="C7" s="11">
        <v>0</v>
      </c>
      <c r="D7" s="11">
        <f t="shared" si="0"/>
        <v>0</v>
      </c>
      <c r="E7" s="11">
        <f t="shared" si="1"/>
        <v>0</v>
      </c>
      <c r="F7" s="11">
        <f t="shared" si="2"/>
        <v>0</v>
      </c>
      <c r="G7" s="11">
        <v>1.20004436243939</v>
      </c>
      <c r="H7" s="11">
        <f t="shared" si="3"/>
        <v>13644.5044009359</v>
      </c>
      <c r="I7" s="11">
        <f t="shared" si="4"/>
        <v>31837.176935517</v>
      </c>
      <c r="J7" s="11">
        <v>0</v>
      </c>
      <c r="K7" s="11">
        <f t="shared" si="5"/>
        <v>0</v>
      </c>
      <c r="L7" s="11">
        <f t="shared" si="6"/>
        <v>0</v>
      </c>
      <c r="M7" s="11"/>
      <c r="N7" s="11"/>
      <c r="O7" s="11"/>
      <c r="P7" s="11">
        <f t="shared" si="7"/>
        <v>1.20004436243939</v>
      </c>
      <c r="Q7" s="11">
        <f t="shared" si="8"/>
        <v>45481.6813364529</v>
      </c>
    </row>
    <row r="8" ht="30" customHeight="1" spans="1:17">
      <c r="A8" s="8">
        <v>3</v>
      </c>
      <c r="B8" s="83" t="s">
        <v>80</v>
      </c>
      <c r="C8" s="11">
        <v>0</v>
      </c>
      <c r="D8" s="11">
        <f t="shared" si="0"/>
        <v>0</v>
      </c>
      <c r="E8" s="11">
        <f t="shared" si="1"/>
        <v>0</v>
      </c>
      <c r="F8" s="11">
        <f t="shared" si="2"/>
        <v>0</v>
      </c>
      <c r="G8" s="11">
        <v>5.74943602317062</v>
      </c>
      <c r="H8" s="11">
        <f t="shared" si="3"/>
        <v>65371.0875834499</v>
      </c>
      <c r="I8" s="11">
        <f t="shared" si="4"/>
        <v>152532.537694717</v>
      </c>
      <c r="J8" s="11">
        <v>0</v>
      </c>
      <c r="K8" s="11">
        <f t="shared" si="5"/>
        <v>0</v>
      </c>
      <c r="L8" s="11">
        <f t="shared" si="6"/>
        <v>0</v>
      </c>
      <c r="M8" s="11"/>
      <c r="N8" s="11"/>
      <c r="O8" s="11"/>
      <c r="P8" s="11">
        <f t="shared" si="7"/>
        <v>5.74943602317062</v>
      </c>
      <c r="Q8" s="11">
        <f t="shared" si="8"/>
        <v>217903.625278166</v>
      </c>
    </row>
    <row r="9" ht="30" customHeight="1" spans="1:17">
      <c r="A9" s="8">
        <v>4</v>
      </c>
      <c r="B9" s="84" t="s">
        <v>81</v>
      </c>
      <c r="C9" s="11">
        <v>0</v>
      </c>
      <c r="D9" s="11">
        <f t="shared" si="0"/>
        <v>0</v>
      </c>
      <c r="E9" s="11">
        <f t="shared" si="1"/>
        <v>0</v>
      </c>
      <c r="F9" s="11">
        <f t="shared" si="2"/>
        <v>0</v>
      </c>
      <c r="G9" s="11">
        <v>2.7728132620116</v>
      </c>
      <c r="H9" s="11">
        <f t="shared" si="3"/>
        <v>31526.8867890719</v>
      </c>
      <c r="I9" s="11">
        <f t="shared" si="4"/>
        <v>73562.7358411678</v>
      </c>
      <c r="J9" s="11">
        <v>0</v>
      </c>
      <c r="K9" s="11">
        <f t="shared" si="5"/>
        <v>0</v>
      </c>
      <c r="L9" s="11">
        <f t="shared" si="6"/>
        <v>0</v>
      </c>
      <c r="M9" s="11"/>
      <c r="N9" s="11"/>
      <c r="O9" s="11"/>
      <c r="P9" s="11">
        <f t="shared" si="7"/>
        <v>2.7728132620116</v>
      </c>
      <c r="Q9" s="11">
        <f t="shared" si="8"/>
        <v>105089.62263024</v>
      </c>
    </row>
    <row r="10" ht="30" customHeight="1" spans="1:17">
      <c r="A10" s="8">
        <v>5</v>
      </c>
      <c r="B10" s="83" t="s">
        <v>82</v>
      </c>
      <c r="C10" s="11">
        <v>0.387260658</v>
      </c>
      <c r="D10" s="11">
        <f t="shared" si="0"/>
        <v>4403.15368146</v>
      </c>
      <c r="E10" s="11">
        <f t="shared" si="1"/>
        <v>10274.02525674</v>
      </c>
      <c r="F10" s="11">
        <f t="shared" si="2"/>
        <v>401.976563004</v>
      </c>
      <c r="G10" s="11">
        <v>13.3479459802885</v>
      </c>
      <c r="H10" s="11">
        <f t="shared" si="3"/>
        <v>151766.14579588</v>
      </c>
      <c r="I10" s="11">
        <f t="shared" si="4"/>
        <v>354121.006857054</v>
      </c>
      <c r="J10" s="11">
        <v>0.0591466245</v>
      </c>
      <c r="K10" s="11">
        <f t="shared" si="5"/>
        <v>672.497120565</v>
      </c>
      <c r="L10" s="11">
        <f t="shared" si="6"/>
        <v>1569.159947985</v>
      </c>
      <c r="M10" s="11"/>
      <c r="N10" s="11"/>
      <c r="O10" s="11"/>
      <c r="P10" s="11">
        <f t="shared" si="7"/>
        <v>13.7943532627885</v>
      </c>
      <c r="Q10" s="11">
        <f t="shared" si="8"/>
        <v>523207.965222688</v>
      </c>
    </row>
    <row r="11" ht="30" customHeight="1" spans="1:17">
      <c r="A11" s="8">
        <v>6</v>
      </c>
      <c r="B11" s="84" t="s">
        <v>83</v>
      </c>
      <c r="C11" s="11">
        <v>0.231014214</v>
      </c>
      <c r="D11" s="11">
        <f t="shared" si="0"/>
        <v>2626.63161318</v>
      </c>
      <c r="E11" s="11">
        <f t="shared" si="1"/>
        <v>6128.80709742</v>
      </c>
      <c r="F11" s="11">
        <f t="shared" si="2"/>
        <v>239.792754132</v>
      </c>
      <c r="G11" s="11">
        <v>0</v>
      </c>
      <c r="H11" s="11">
        <f t="shared" si="3"/>
        <v>0</v>
      </c>
      <c r="I11" s="11">
        <f t="shared" si="4"/>
        <v>0</v>
      </c>
      <c r="J11" s="11">
        <v>0</v>
      </c>
      <c r="K11" s="11">
        <f t="shared" si="5"/>
        <v>0</v>
      </c>
      <c r="L11" s="11">
        <f t="shared" si="6"/>
        <v>0</v>
      </c>
      <c r="M11" s="11"/>
      <c r="N11" s="11"/>
      <c r="O11" s="11"/>
      <c r="P11" s="11">
        <f t="shared" si="7"/>
        <v>0.231014214</v>
      </c>
      <c r="Q11" s="11">
        <f t="shared" si="8"/>
        <v>8995.231464732</v>
      </c>
    </row>
    <row r="12" ht="30" customHeight="1" spans="1:17">
      <c r="A12" s="8">
        <v>7</v>
      </c>
      <c r="B12" s="83" t="s">
        <v>84</v>
      </c>
      <c r="C12" s="11">
        <v>0.96797667</v>
      </c>
      <c r="D12" s="11">
        <f t="shared" si="0"/>
        <v>11005.8947379</v>
      </c>
      <c r="E12" s="11">
        <f t="shared" si="1"/>
        <v>25680.4210551</v>
      </c>
      <c r="F12" s="11">
        <f t="shared" si="2"/>
        <v>1004.75978346</v>
      </c>
      <c r="G12" s="11">
        <v>0.843423522334929</v>
      </c>
      <c r="H12" s="11">
        <f t="shared" si="3"/>
        <v>9589.72544894814</v>
      </c>
      <c r="I12" s="11">
        <f t="shared" si="4"/>
        <v>22376.0260475457</v>
      </c>
      <c r="J12" s="11">
        <v>0</v>
      </c>
      <c r="K12" s="11">
        <f t="shared" si="5"/>
        <v>0</v>
      </c>
      <c r="L12" s="11">
        <f t="shared" si="6"/>
        <v>0</v>
      </c>
      <c r="M12" s="11"/>
      <c r="N12" s="11"/>
      <c r="O12" s="11"/>
      <c r="P12" s="11">
        <f t="shared" si="7"/>
        <v>1.81140019233493</v>
      </c>
      <c r="Q12" s="11">
        <f t="shared" si="8"/>
        <v>69656.8270729538</v>
      </c>
    </row>
    <row r="13" ht="30" customHeight="1" spans="1:17">
      <c r="A13" s="8">
        <v>8</v>
      </c>
      <c r="B13" s="84" t="s">
        <v>85</v>
      </c>
      <c r="C13" s="11">
        <v>0</v>
      </c>
      <c r="D13" s="11">
        <f t="shared" si="0"/>
        <v>0</v>
      </c>
      <c r="E13" s="11">
        <f t="shared" si="1"/>
        <v>0</v>
      </c>
      <c r="F13" s="11">
        <f t="shared" si="2"/>
        <v>0</v>
      </c>
      <c r="G13" s="11">
        <v>3.65675167752879</v>
      </c>
      <c r="H13" s="11">
        <f t="shared" si="3"/>
        <v>41577.2665735023</v>
      </c>
      <c r="I13" s="11">
        <f t="shared" si="4"/>
        <v>97013.6220048388</v>
      </c>
      <c r="J13" s="11">
        <v>0</v>
      </c>
      <c r="K13" s="11">
        <f t="shared" si="5"/>
        <v>0</v>
      </c>
      <c r="L13" s="11">
        <f t="shared" si="6"/>
        <v>0</v>
      </c>
      <c r="M13" s="11"/>
      <c r="N13" s="11"/>
      <c r="O13" s="11"/>
      <c r="P13" s="11">
        <f t="shared" si="7"/>
        <v>3.65675167752879</v>
      </c>
      <c r="Q13" s="11">
        <f t="shared" si="8"/>
        <v>138590.888578341</v>
      </c>
    </row>
    <row r="14" ht="30" customHeight="1" spans="1:17">
      <c r="A14" s="8">
        <v>9</v>
      </c>
      <c r="B14" s="84" t="s">
        <v>86</v>
      </c>
      <c r="C14" s="11">
        <v>0</v>
      </c>
      <c r="D14" s="11">
        <f t="shared" si="0"/>
        <v>0</v>
      </c>
      <c r="E14" s="11">
        <f t="shared" si="1"/>
        <v>0</v>
      </c>
      <c r="F14" s="11">
        <f t="shared" si="2"/>
        <v>0</v>
      </c>
      <c r="G14" s="11">
        <v>2.36212938056651</v>
      </c>
      <c r="H14" s="11">
        <f t="shared" si="3"/>
        <v>26857.4110570412</v>
      </c>
      <c r="I14" s="11">
        <f t="shared" si="4"/>
        <v>62667.2924664295</v>
      </c>
      <c r="J14" s="11">
        <v>0</v>
      </c>
      <c r="K14" s="11">
        <f t="shared" si="5"/>
        <v>0</v>
      </c>
      <c r="L14" s="11">
        <f t="shared" si="6"/>
        <v>0</v>
      </c>
      <c r="M14" s="11"/>
      <c r="N14" s="11"/>
      <c r="O14" s="11"/>
      <c r="P14" s="11">
        <f t="shared" si="7"/>
        <v>2.36212938056651</v>
      </c>
      <c r="Q14" s="11">
        <f t="shared" si="8"/>
        <v>89524.7035234707</v>
      </c>
    </row>
    <row r="15" ht="30" customHeight="1" spans="1:17">
      <c r="A15" s="8">
        <v>10</v>
      </c>
      <c r="B15" s="84" t="s">
        <v>87</v>
      </c>
      <c r="C15" s="11">
        <v>0</v>
      </c>
      <c r="D15" s="11">
        <f t="shared" si="0"/>
        <v>0</v>
      </c>
      <c r="E15" s="11">
        <f t="shared" si="1"/>
        <v>0</v>
      </c>
      <c r="F15" s="11">
        <f t="shared" si="2"/>
        <v>0</v>
      </c>
      <c r="G15" s="11">
        <v>2.43021748282579</v>
      </c>
      <c r="H15" s="11">
        <f t="shared" si="3"/>
        <v>27631.5727797292</v>
      </c>
      <c r="I15" s="11">
        <f t="shared" si="4"/>
        <v>64473.6698193682</v>
      </c>
      <c r="J15" s="11">
        <v>0</v>
      </c>
      <c r="K15" s="11">
        <f t="shared" si="5"/>
        <v>0</v>
      </c>
      <c r="L15" s="11">
        <f t="shared" si="6"/>
        <v>0</v>
      </c>
      <c r="M15" s="11"/>
      <c r="N15" s="11"/>
      <c r="O15" s="11"/>
      <c r="P15" s="11">
        <f t="shared" si="7"/>
        <v>2.43021748282579</v>
      </c>
      <c r="Q15" s="11">
        <f t="shared" si="8"/>
        <v>92105.2425990974</v>
      </c>
    </row>
    <row r="16" ht="30" customHeight="1" spans="1:17">
      <c r="A16" s="8">
        <v>11</v>
      </c>
      <c r="B16" s="83" t="s">
        <v>88</v>
      </c>
      <c r="C16" s="11">
        <v>0.425435597522139</v>
      </c>
      <c r="D16" s="11">
        <f t="shared" si="0"/>
        <v>4837.20274382672</v>
      </c>
      <c r="E16" s="11">
        <f t="shared" si="1"/>
        <v>11286.8064022623</v>
      </c>
      <c r="F16" s="11">
        <f t="shared" si="2"/>
        <v>441.60215022798</v>
      </c>
      <c r="G16" s="11">
        <v>13.476248984773</v>
      </c>
      <c r="H16" s="11">
        <f t="shared" si="3"/>
        <v>153224.950956869</v>
      </c>
      <c r="I16" s="11">
        <f t="shared" si="4"/>
        <v>357524.885566028</v>
      </c>
      <c r="J16" s="11">
        <v>0.182690052137902</v>
      </c>
      <c r="K16" s="11">
        <f t="shared" si="5"/>
        <v>2077.18589280795</v>
      </c>
      <c r="L16" s="11">
        <f t="shared" si="6"/>
        <v>4846.76708321854</v>
      </c>
      <c r="M16" s="11"/>
      <c r="N16" s="11"/>
      <c r="O16" s="11"/>
      <c r="P16" s="11">
        <f t="shared" si="7"/>
        <v>14.084374634433</v>
      </c>
      <c r="Q16" s="11">
        <f t="shared" si="8"/>
        <v>534239.40079524</v>
      </c>
    </row>
    <row r="17" ht="30" customHeight="1" spans="1:17">
      <c r="A17" s="8">
        <v>12</v>
      </c>
      <c r="B17" s="83" t="s">
        <v>89</v>
      </c>
      <c r="C17" s="11">
        <v>0</v>
      </c>
      <c r="D17" s="11">
        <f t="shared" si="0"/>
        <v>0</v>
      </c>
      <c r="E17" s="11">
        <f t="shared" si="1"/>
        <v>0</v>
      </c>
      <c r="F17" s="11">
        <f t="shared" si="2"/>
        <v>0</v>
      </c>
      <c r="G17" s="11">
        <v>1.74789703195522</v>
      </c>
      <c r="H17" s="11">
        <f t="shared" si="3"/>
        <v>19873.5892533309</v>
      </c>
      <c r="I17" s="11">
        <f t="shared" si="4"/>
        <v>46371.708257772</v>
      </c>
      <c r="J17" s="11">
        <v>0</v>
      </c>
      <c r="K17" s="11">
        <f t="shared" si="5"/>
        <v>0</v>
      </c>
      <c r="L17" s="11">
        <f t="shared" si="6"/>
        <v>0</v>
      </c>
      <c r="M17" s="11"/>
      <c r="N17" s="11"/>
      <c r="O17" s="11"/>
      <c r="P17" s="11">
        <f t="shared" si="7"/>
        <v>1.74789703195522</v>
      </c>
      <c r="Q17" s="11">
        <f t="shared" si="8"/>
        <v>66245.2975111028</v>
      </c>
    </row>
    <row r="18" ht="30" customHeight="1" spans="1:17">
      <c r="A18" s="8">
        <v>13</v>
      </c>
      <c r="B18" s="83" t="s">
        <v>90</v>
      </c>
      <c r="C18" s="11">
        <v>0</v>
      </c>
      <c r="D18" s="11">
        <f t="shared" si="0"/>
        <v>0</v>
      </c>
      <c r="E18" s="11">
        <f t="shared" si="1"/>
        <v>0</v>
      </c>
      <c r="F18" s="11">
        <f t="shared" si="2"/>
        <v>0</v>
      </c>
      <c r="G18" s="11">
        <v>0</v>
      </c>
      <c r="H18" s="11">
        <f t="shared" si="3"/>
        <v>0</v>
      </c>
      <c r="I18" s="11">
        <f t="shared" si="4"/>
        <v>0</v>
      </c>
      <c r="J18" s="11">
        <v>0.643372076858372</v>
      </c>
      <c r="K18" s="11">
        <f t="shared" si="5"/>
        <v>7315.14051387969</v>
      </c>
      <c r="L18" s="11">
        <f t="shared" si="6"/>
        <v>17068.6611990526</v>
      </c>
      <c r="M18" s="11"/>
      <c r="N18" s="11"/>
      <c r="O18" s="11"/>
      <c r="P18" s="11">
        <f t="shared" si="7"/>
        <v>0.643372076858372</v>
      </c>
      <c r="Q18" s="11">
        <f t="shared" si="8"/>
        <v>24383.8017129323</v>
      </c>
    </row>
    <row r="19" ht="30" customHeight="1" spans="1:17">
      <c r="A19" s="8">
        <v>14</v>
      </c>
      <c r="B19" s="83" t="s">
        <v>91</v>
      </c>
      <c r="C19" s="11">
        <v>0</v>
      </c>
      <c r="D19" s="11">
        <f t="shared" si="0"/>
        <v>0</v>
      </c>
      <c r="E19" s="11">
        <f t="shared" si="1"/>
        <v>0</v>
      </c>
      <c r="F19" s="11">
        <f t="shared" si="2"/>
        <v>0</v>
      </c>
      <c r="G19" s="11">
        <v>0</v>
      </c>
      <c r="H19" s="11">
        <f t="shared" si="3"/>
        <v>0</v>
      </c>
      <c r="I19" s="11">
        <f t="shared" si="4"/>
        <v>0</v>
      </c>
      <c r="J19" s="11">
        <v>0.570544930609757</v>
      </c>
      <c r="K19" s="11">
        <f t="shared" si="5"/>
        <v>6487.09586103294</v>
      </c>
      <c r="L19" s="11">
        <f t="shared" si="6"/>
        <v>15136.5570090769</v>
      </c>
      <c r="M19" s="11"/>
      <c r="N19" s="11"/>
      <c r="O19" s="11"/>
      <c r="P19" s="11">
        <f t="shared" si="7"/>
        <v>0.570544930609757</v>
      </c>
      <c r="Q19" s="11">
        <f t="shared" si="8"/>
        <v>21623.6528701098</v>
      </c>
    </row>
    <row r="20" s="2" customFormat="1" ht="30" customHeight="1" spans="1:17">
      <c r="A20" s="57" t="s">
        <v>19</v>
      </c>
      <c r="B20" s="58"/>
      <c r="C20" s="18">
        <f t="shared" ref="C20:L20" si="9">SUM(C6:C19)</f>
        <v>2.01168713952214</v>
      </c>
      <c r="D20" s="18">
        <f t="shared" si="9"/>
        <v>22872.8827763667</v>
      </c>
      <c r="E20" s="18">
        <f t="shared" si="9"/>
        <v>53370.0598115223</v>
      </c>
      <c r="F20" s="18">
        <f t="shared" si="9"/>
        <v>2088.13125082398</v>
      </c>
      <c r="G20" s="18">
        <f t="shared" si="9"/>
        <v>53.1160152372888</v>
      </c>
      <c r="H20" s="18">
        <f t="shared" si="9"/>
        <v>603929.093247973</v>
      </c>
      <c r="I20" s="18">
        <f t="shared" si="9"/>
        <v>1409167.88424527</v>
      </c>
      <c r="J20" s="18">
        <f t="shared" si="9"/>
        <v>1.45575368410603</v>
      </c>
      <c r="K20" s="18">
        <f t="shared" si="9"/>
        <v>16551.9193882856</v>
      </c>
      <c r="L20" s="18">
        <f t="shared" si="9"/>
        <v>38621.145239333</v>
      </c>
      <c r="M20" s="18"/>
      <c r="N20" s="18"/>
      <c r="O20" s="18"/>
      <c r="P20" s="18">
        <f>SUM(P6:P19)</f>
        <v>56.5834560609169</v>
      </c>
      <c r="Q20" s="18">
        <f>SUM(Q6:Q19)</f>
        <v>2146601.11595958</v>
      </c>
    </row>
  </sheetData>
  <mergeCells count="12">
    <mergeCell ref="A1:Q1"/>
    <mergeCell ref="K2:Q2"/>
    <mergeCell ref="C3:L3"/>
    <mergeCell ref="C4:F4"/>
    <mergeCell ref="G4:I4"/>
    <mergeCell ref="J4:L4"/>
    <mergeCell ref="A20:B20"/>
    <mergeCell ref="A3:A5"/>
    <mergeCell ref="B3:B5"/>
    <mergeCell ref="P3:P5"/>
    <mergeCell ref="Q3:Q5"/>
    <mergeCell ref="M3:O4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9"/>
  <sheetViews>
    <sheetView topLeftCell="C1" workbookViewId="0">
      <pane ySplit="5" topLeftCell="A14" activePane="bottomLeft" state="frozen"/>
      <selection/>
      <selection pane="bottomLeft" activeCell="A1" sqref="A1:Q1"/>
    </sheetView>
  </sheetViews>
  <sheetFormatPr defaultColWidth="9" defaultRowHeight="13.5"/>
  <cols>
    <col min="1" max="1" width="6.125" style="3" customWidth="1"/>
    <col min="2" max="2" width="9" style="3"/>
    <col min="3" max="3" width="9.25" style="3"/>
    <col min="4" max="5" width="14.125" style="3"/>
    <col min="6" max="6" width="12.875" style="3"/>
    <col min="7" max="7" width="9.25" style="3"/>
    <col min="8" max="9" width="14.125" style="3"/>
    <col min="10" max="10" width="9" style="3"/>
    <col min="11" max="12" width="12.875" style="3"/>
    <col min="13" max="13" width="9" style="3"/>
    <col min="14" max="15" width="12.875" style="3"/>
    <col min="16" max="16" width="12.625" style="3"/>
    <col min="17" max="17" width="15.375" style="3"/>
    <col min="18" max="16384" width="9" style="3"/>
  </cols>
  <sheetData>
    <row r="1" ht="25.5" spans="1:17">
      <c r="A1" s="75" t="s">
        <v>92</v>
      </c>
      <c r="B1" s="75"/>
      <c r="C1" s="76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</row>
    <row r="2" ht="18.75" spans="1:17">
      <c r="A2" s="103"/>
      <c r="B2" s="103"/>
      <c r="C2" s="104"/>
      <c r="D2" s="105"/>
      <c r="E2" s="105"/>
      <c r="F2" s="105"/>
      <c r="G2" s="105"/>
      <c r="H2" s="105"/>
      <c r="I2" s="105"/>
      <c r="J2" s="105"/>
      <c r="K2" s="105"/>
      <c r="L2" s="105" t="s">
        <v>1</v>
      </c>
      <c r="M2" s="105"/>
      <c r="N2" s="105"/>
      <c r="O2" s="105"/>
      <c r="P2" s="105"/>
      <c r="Q2" s="105"/>
    </row>
    <row r="3" ht="18.75" spans="1:17">
      <c r="A3" s="77" t="s">
        <v>2</v>
      </c>
      <c r="B3" s="77" t="s">
        <v>3</v>
      </c>
      <c r="C3" s="78" t="s">
        <v>4</v>
      </c>
      <c r="D3" s="106"/>
      <c r="E3" s="106"/>
      <c r="F3" s="106"/>
      <c r="G3" s="106"/>
      <c r="H3" s="106"/>
      <c r="I3" s="106"/>
      <c r="J3" s="106"/>
      <c r="K3" s="106"/>
      <c r="L3" s="58"/>
      <c r="M3" s="91" t="s">
        <v>5</v>
      </c>
      <c r="N3" s="95"/>
      <c r="O3" s="96"/>
      <c r="P3" s="97" t="s">
        <v>6</v>
      </c>
      <c r="Q3" s="97" t="s">
        <v>7</v>
      </c>
    </row>
    <row r="4" ht="18.75" spans="1:17">
      <c r="A4" s="80"/>
      <c r="B4" s="81"/>
      <c r="C4" s="82" t="s">
        <v>8</v>
      </c>
      <c r="D4" s="77"/>
      <c r="E4" s="77"/>
      <c r="F4" s="77"/>
      <c r="G4" s="77" t="s">
        <v>9</v>
      </c>
      <c r="H4" s="77"/>
      <c r="I4" s="77"/>
      <c r="J4" s="77" t="s">
        <v>10</v>
      </c>
      <c r="K4" s="77"/>
      <c r="L4" s="77"/>
      <c r="M4" s="92"/>
      <c r="N4" s="98"/>
      <c r="O4" s="99"/>
      <c r="P4" s="100"/>
      <c r="Q4" s="100"/>
    </row>
    <row r="5" ht="18.75" spans="1:17">
      <c r="A5" s="80"/>
      <c r="B5" s="81"/>
      <c r="C5" s="82" t="s">
        <v>11</v>
      </c>
      <c r="D5" s="77" t="s">
        <v>12</v>
      </c>
      <c r="E5" s="77" t="s">
        <v>13</v>
      </c>
      <c r="F5" s="77" t="s">
        <v>14</v>
      </c>
      <c r="G5" s="77" t="s">
        <v>11</v>
      </c>
      <c r="H5" s="77" t="s">
        <v>12</v>
      </c>
      <c r="I5" s="77" t="s">
        <v>13</v>
      </c>
      <c r="J5" s="77" t="s">
        <v>11</v>
      </c>
      <c r="K5" s="77" t="s">
        <v>12</v>
      </c>
      <c r="L5" s="77" t="s">
        <v>13</v>
      </c>
      <c r="M5" s="77" t="s">
        <v>11</v>
      </c>
      <c r="N5" s="77" t="s">
        <v>12</v>
      </c>
      <c r="O5" s="77" t="s">
        <v>13</v>
      </c>
      <c r="P5" s="101"/>
      <c r="Q5" s="101"/>
    </row>
    <row r="6" ht="30" customHeight="1" spans="1:17">
      <c r="A6" s="8">
        <v>1</v>
      </c>
      <c r="B6" s="112" t="s">
        <v>93</v>
      </c>
      <c r="C6" s="94">
        <v>0</v>
      </c>
      <c r="D6" s="11">
        <f t="shared" ref="D6:D18" si="0">C6*37900*0.3</f>
        <v>0</v>
      </c>
      <c r="E6" s="11">
        <f t="shared" ref="E6:E18" si="1">C6*37900*0.7</f>
        <v>0</v>
      </c>
      <c r="F6" s="11">
        <f t="shared" ref="F6:F18" si="2">C6*1730*0.6</f>
        <v>0</v>
      </c>
      <c r="G6" s="11"/>
      <c r="H6" s="11"/>
      <c r="I6" s="11"/>
      <c r="J6" s="11">
        <v>1.0994415593595</v>
      </c>
      <c r="K6" s="11">
        <f t="shared" ref="K6:K18" si="3">J6*37900*0.3</f>
        <v>12500.6505299175</v>
      </c>
      <c r="L6" s="11">
        <f t="shared" ref="L6:L18" si="4">J6*37900*0.7</f>
        <v>29168.1845698075</v>
      </c>
      <c r="M6" s="11">
        <v>0.604645624569</v>
      </c>
      <c r="N6" s="11">
        <f t="shared" ref="N6:N18" si="5">M6*37900*0.3*0.5</f>
        <v>3437.41037567476</v>
      </c>
      <c r="O6" s="11">
        <f t="shared" ref="O6:O18" si="6">M6*37900*0.7*0.5</f>
        <v>8020.62420990778</v>
      </c>
      <c r="P6" s="11">
        <f t="shared" ref="P6:P18" si="7">M6+J6+G6+C6</f>
        <v>1.7040871839285</v>
      </c>
      <c r="Q6" s="11">
        <f t="shared" ref="Q6:Q18" si="8">O6+N6+L6+K6+I6+H6+F6+E6+D6</f>
        <v>53126.8696853076</v>
      </c>
    </row>
    <row r="7" ht="30" customHeight="1" spans="1:17">
      <c r="A7" s="8">
        <v>2</v>
      </c>
      <c r="B7" s="83" t="s">
        <v>94</v>
      </c>
      <c r="C7" s="111">
        <v>1.3841991705</v>
      </c>
      <c r="D7" s="11">
        <f t="shared" si="0"/>
        <v>15738.344568585</v>
      </c>
      <c r="E7" s="11">
        <f t="shared" si="1"/>
        <v>36722.803993365</v>
      </c>
      <c r="F7" s="11">
        <f t="shared" si="2"/>
        <v>1436.798738979</v>
      </c>
      <c r="G7" s="111">
        <v>0.0207639735</v>
      </c>
      <c r="H7" s="11">
        <f t="shared" ref="H7:H18" si="9">G7*37900*0.3</f>
        <v>236.086378695</v>
      </c>
      <c r="I7" s="11">
        <f t="shared" ref="I7:I18" si="10">G7*37900*0.7</f>
        <v>550.868216955</v>
      </c>
      <c r="J7" s="11">
        <v>0.091664619</v>
      </c>
      <c r="K7" s="11">
        <f t="shared" si="3"/>
        <v>1042.22671803</v>
      </c>
      <c r="L7" s="11">
        <f t="shared" si="4"/>
        <v>2431.86234207</v>
      </c>
      <c r="M7" s="11">
        <v>0.705354759</v>
      </c>
      <c r="N7" s="11">
        <f t="shared" si="5"/>
        <v>4009.941804915</v>
      </c>
      <c r="O7" s="11">
        <f t="shared" si="6"/>
        <v>9356.530878135</v>
      </c>
      <c r="P7" s="11">
        <f t="shared" si="7"/>
        <v>2.201982522</v>
      </c>
      <c r="Q7" s="11">
        <f t="shared" si="8"/>
        <v>71525.463639729</v>
      </c>
    </row>
    <row r="8" ht="30" customHeight="1" spans="1:17">
      <c r="A8" s="8">
        <v>3</v>
      </c>
      <c r="B8" s="83" t="s">
        <v>95</v>
      </c>
      <c r="C8" s="94">
        <v>1.0946837037402</v>
      </c>
      <c r="D8" s="11">
        <f t="shared" si="0"/>
        <v>12446.5537115261</v>
      </c>
      <c r="E8" s="11">
        <f t="shared" si="1"/>
        <v>29041.9586602275</v>
      </c>
      <c r="F8" s="11">
        <f t="shared" si="2"/>
        <v>1136.28168448233</v>
      </c>
      <c r="G8" s="111">
        <v>0.545933630928</v>
      </c>
      <c r="H8" s="11">
        <f t="shared" si="9"/>
        <v>6207.26538365136</v>
      </c>
      <c r="I8" s="11">
        <f t="shared" si="10"/>
        <v>14483.6192285198</v>
      </c>
      <c r="J8" s="11">
        <v>0.264112010406</v>
      </c>
      <c r="K8" s="11">
        <f t="shared" si="3"/>
        <v>3002.95355831622</v>
      </c>
      <c r="L8" s="11">
        <f t="shared" si="4"/>
        <v>7006.89163607118</v>
      </c>
      <c r="M8" s="11">
        <v>0.697168550450999</v>
      </c>
      <c r="N8" s="11">
        <f t="shared" si="5"/>
        <v>3963.40320931393</v>
      </c>
      <c r="O8" s="11">
        <f t="shared" si="6"/>
        <v>9247.9408217325</v>
      </c>
      <c r="P8" s="11">
        <f t="shared" si="7"/>
        <v>2.6018978955252</v>
      </c>
      <c r="Q8" s="11">
        <f t="shared" si="8"/>
        <v>86536.8678938409</v>
      </c>
    </row>
    <row r="9" ht="30" customHeight="1" spans="1:17">
      <c r="A9" s="8">
        <v>4</v>
      </c>
      <c r="B9" s="83" t="s">
        <v>96</v>
      </c>
      <c r="C9" s="94">
        <v>3.209</v>
      </c>
      <c r="D9" s="11">
        <f t="shared" si="0"/>
        <v>36486.33</v>
      </c>
      <c r="E9" s="11">
        <f t="shared" si="1"/>
        <v>85134.77</v>
      </c>
      <c r="F9" s="11">
        <f t="shared" si="2"/>
        <v>3330.942</v>
      </c>
      <c r="G9" s="94">
        <v>3.440267688084</v>
      </c>
      <c r="H9" s="11">
        <f t="shared" si="9"/>
        <v>39115.8436135151</v>
      </c>
      <c r="I9" s="11">
        <f t="shared" si="10"/>
        <v>91270.3017648685</v>
      </c>
      <c r="J9" s="11">
        <v>0.170671873587</v>
      </c>
      <c r="K9" s="11">
        <f t="shared" si="3"/>
        <v>1940.53920268419</v>
      </c>
      <c r="L9" s="11">
        <f t="shared" si="4"/>
        <v>4527.92480626311</v>
      </c>
      <c r="M9" s="11">
        <v>0.94584372897</v>
      </c>
      <c r="N9" s="11">
        <f t="shared" si="5"/>
        <v>5377.12159919445</v>
      </c>
      <c r="O9" s="11">
        <f t="shared" si="6"/>
        <v>12546.617064787</v>
      </c>
      <c r="P9" s="11">
        <f t="shared" si="7"/>
        <v>7.765783290641</v>
      </c>
      <c r="Q9" s="11">
        <f t="shared" si="8"/>
        <v>279730.390051312</v>
      </c>
    </row>
    <row r="10" ht="30" customHeight="1" spans="1:17">
      <c r="A10" s="8">
        <v>5</v>
      </c>
      <c r="B10" s="83" t="s">
        <v>97</v>
      </c>
      <c r="C10" s="111">
        <v>0.1570378098435</v>
      </c>
      <c r="D10" s="11">
        <f t="shared" si="0"/>
        <v>1785.51989792059</v>
      </c>
      <c r="E10" s="11">
        <f t="shared" si="1"/>
        <v>4166.21309514805</v>
      </c>
      <c r="F10" s="11">
        <f t="shared" si="2"/>
        <v>163.005246617553</v>
      </c>
      <c r="G10" s="11"/>
      <c r="H10" s="11">
        <f t="shared" si="9"/>
        <v>0</v>
      </c>
      <c r="I10" s="11">
        <f t="shared" si="10"/>
        <v>0</v>
      </c>
      <c r="J10" s="11">
        <v>0</v>
      </c>
      <c r="K10" s="11">
        <f t="shared" si="3"/>
        <v>0</v>
      </c>
      <c r="L10" s="11">
        <f t="shared" si="4"/>
        <v>0</v>
      </c>
      <c r="M10" s="11">
        <v>0.0208391113551</v>
      </c>
      <c r="N10" s="11">
        <f t="shared" si="5"/>
        <v>118.470348053743</v>
      </c>
      <c r="O10" s="11">
        <f t="shared" si="6"/>
        <v>276.430812125401</v>
      </c>
      <c r="P10" s="11">
        <f t="shared" si="7"/>
        <v>0.1778769211986</v>
      </c>
      <c r="Q10" s="11">
        <f t="shared" si="8"/>
        <v>6509.63939986535</v>
      </c>
    </row>
    <row r="11" ht="30" customHeight="1" spans="1:17">
      <c r="A11" s="8">
        <v>6</v>
      </c>
      <c r="B11" s="83" t="s">
        <v>98</v>
      </c>
      <c r="C11" s="111">
        <v>0.6135233175015</v>
      </c>
      <c r="D11" s="11">
        <f t="shared" si="0"/>
        <v>6975.76011999205</v>
      </c>
      <c r="E11" s="11">
        <f t="shared" si="1"/>
        <v>16276.7736133148</v>
      </c>
      <c r="F11" s="11">
        <f t="shared" si="2"/>
        <v>636.837203566557</v>
      </c>
      <c r="G11" s="11"/>
      <c r="H11" s="11">
        <f t="shared" si="9"/>
        <v>0</v>
      </c>
      <c r="I11" s="11">
        <f t="shared" si="10"/>
        <v>0</v>
      </c>
      <c r="J11" s="11">
        <v>0</v>
      </c>
      <c r="K11" s="11">
        <f t="shared" si="3"/>
        <v>0</v>
      </c>
      <c r="L11" s="11">
        <f t="shared" si="4"/>
        <v>0</v>
      </c>
      <c r="M11" s="11">
        <v>0</v>
      </c>
      <c r="N11" s="11">
        <f t="shared" si="5"/>
        <v>0</v>
      </c>
      <c r="O11" s="11">
        <f t="shared" si="6"/>
        <v>0</v>
      </c>
      <c r="P11" s="11">
        <f t="shared" si="7"/>
        <v>0.6135233175015</v>
      </c>
      <c r="Q11" s="11">
        <f t="shared" si="8"/>
        <v>23889.3709368734</v>
      </c>
    </row>
    <row r="12" ht="30" customHeight="1" spans="1:17">
      <c r="A12" s="8">
        <v>7</v>
      </c>
      <c r="B12" s="83" t="s">
        <v>99</v>
      </c>
      <c r="C12" s="111">
        <v>0.477846669079048</v>
      </c>
      <c r="D12" s="11">
        <f t="shared" si="0"/>
        <v>5433.11662742878</v>
      </c>
      <c r="E12" s="11">
        <f t="shared" si="1"/>
        <v>12677.2721306671</v>
      </c>
      <c r="F12" s="11">
        <f t="shared" si="2"/>
        <v>496.004842504052</v>
      </c>
      <c r="G12" s="11"/>
      <c r="H12" s="11">
        <f t="shared" si="9"/>
        <v>0</v>
      </c>
      <c r="I12" s="11">
        <f t="shared" si="10"/>
        <v>0</v>
      </c>
      <c r="J12" s="11">
        <v>0.179748834687</v>
      </c>
      <c r="K12" s="11">
        <f t="shared" si="3"/>
        <v>2043.74425039119</v>
      </c>
      <c r="L12" s="11">
        <f t="shared" si="4"/>
        <v>4768.73658424611</v>
      </c>
      <c r="M12" s="11">
        <v>1.195666146699</v>
      </c>
      <c r="N12" s="11">
        <f t="shared" si="5"/>
        <v>6797.36204398382</v>
      </c>
      <c r="O12" s="11">
        <f t="shared" si="6"/>
        <v>15860.5114359622</v>
      </c>
      <c r="P12" s="11">
        <f t="shared" si="7"/>
        <v>1.85326165046505</v>
      </c>
      <c r="Q12" s="11">
        <f t="shared" si="8"/>
        <v>48076.7479151833</v>
      </c>
    </row>
    <row r="13" ht="30" customHeight="1" spans="1:17">
      <c r="A13" s="8">
        <v>8</v>
      </c>
      <c r="B13" s="83" t="s">
        <v>100</v>
      </c>
      <c r="C13" s="111">
        <v>0.152196446976</v>
      </c>
      <c r="D13" s="11">
        <f t="shared" si="0"/>
        <v>1730.47360211712</v>
      </c>
      <c r="E13" s="11">
        <f t="shared" si="1"/>
        <v>4037.77173827328</v>
      </c>
      <c r="F13" s="11">
        <f t="shared" si="2"/>
        <v>157.979911961088</v>
      </c>
      <c r="G13" s="11"/>
      <c r="H13" s="11">
        <f t="shared" si="9"/>
        <v>0</v>
      </c>
      <c r="I13" s="11">
        <f t="shared" si="10"/>
        <v>0</v>
      </c>
      <c r="J13" s="11">
        <v>0</v>
      </c>
      <c r="K13" s="11">
        <f t="shared" si="3"/>
        <v>0</v>
      </c>
      <c r="L13" s="11">
        <f t="shared" si="4"/>
        <v>0</v>
      </c>
      <c r="M13" s="11">
        <v>0</v>
      </c>
      <c r="N13" s="11">
        <f t="shared" si="5"/>
        <v>0</v>
      </c>
      <c r="O13" s="11">
        <f t="shared" si="6"/>
        <v>0</v>
      </c>
      <c r="P13" s="11">
        <f t="shared" si="7"/>
        <v>0.152196446976</v>
      </c>
      <c r="Q13" s="11">
        <f t="shared" si="8"/>
        <v>5926.22525235149</v>
      </c>
    </row>
    <row r="14" ht="30" customHeight="1" spans="1:17">
      <c r="A14" s="8">
        <v>9</v>
      </c>
      <c r="B14" s="83" t="s">
        <v>101</v>
      </c>
      <c r="C14" s="111">
        <v>1.062711164646</v>
      </c>
      <c r="D14" s="11">
        <f t="shared" si="0"/>
        <v>12083.025942025</v>
      </c>
      <c r="E14" s="11">
        <f t="shared" si="1"/>
        <v>28193.7271980584</v>
      </c>
      <c r="F14" s="11">
        <f t="shared" si="2"/>
        <v>1103.09418890255</v>
      </c>
      <c r="G14" s="111">
        <v>0.1276298775762</v>
      </c>
      <c r="H14" s="11">
        <f t="shared" si="9"/>
        <v>1451.15170804139</v>
      </c>
      <c r="I14" s="11">
        <f t="shared" si="10"/>
        <v>3386.02065209659</v>
      </c>
      <c r="J14" s="11">
        <v>0</v>
      </c>
      <c r="K14" s="11">
        <f t="shared" si="3"/>
        <v>0</v>
      </c>
      <c r="L14" s="11">
        <f t="shared" si="4"/>
        <v>0</v>
      </c>
      <c r="M14" s="11">
        <v>0.783864404038498</v>
      </c>
      <c r="N14" s="11">
        <f t="shared" si="5"/>
        <v>4456.26913695886</v>
      </c>
      <c r="O14" s="11">
        <f t="shared" si="6"/>
        <v>10397.9613195707</v>
      </c>
      <c r="P14" s="11">
        <f t="shared" si="7"/>
        <v>1.9742054462607</v>
      </c>
      <c r="Q14" s="11">
        <f t="shared" si="8"/>
        <v>61071.2501456535</v>
      </c>
    </row>
    <row r="15" ht="30" customHeight="1" spans="1:17">
      <c r="A15" s="8">
        <v>10</v>
      </c>
      <c r="B15" s="83" t="s">
        <v>102</v>
      </c>
      <c r="C15" s="94">
        <v>7.399201070289</v>
      </c>
      <c r="D15" s="11">
        <f t="shared" si="0"/>
        <v>84128.9161691859</v>
      </c>
      <c r="E15" s="11">
        <f t="shared" si="1"/>
        <v>196300.804394767</v>
      </c>
      <c r="F15" s="11">
        <f t="shared" si="2"/>
        <v>7680.37071095998</v>
      </c>
      <c r="G15" s="11">
        <v>3.585535770057</v>
      </c>
      <c r="H15" s="11">
        <f t="shared" si="9"/>
        <v>40767.5417055481</v>
      </c>
      <c r="I15" s="11">
        <f t="shared" si="10"/>
        <v>95124.2639796122</v>
      </c>
      <c r="J15" s="11">
        <v>0</v>
      </c>
      <c r="K15" s="11">
        <f t="shared" si="3"/>
        <v>0</v>
      </c>
      <c r="L15" s="11">
        <f t="shared" si="4"/>
        <v>0</v>
      </c>
      <c r="M15" s="11">
        <v>0</v>
      </c>
      <c r="N15" s="11">
        <f t="shared" si="5"/>
        <v>0</v>
      </c>
      <c r="O15" s="11">
        <f t="shared" si="6"/>
        <v>0</v>
      </c>
      <c r="P15" s="11">
        <f t="shared" si="7"/>
        <v>10.984736840346</v>
      </c>
      <c r="Q15" s="11">
        <f t="shared" si="8"/>
        <v>424001.896960073</v>
      </c>
    </row>
    <row r="16" ht="30" customHeight="1" spans="1:17">
      <c r="A16" s="8">
        <v>11</v>
      </c>
      <c r="B16" s="83" t="s">
        <v>103</v>
      </c>
      <c r="C16" s="94">
        <v>4.47075854444549</v>
      </c>
      <c r="D16" s="11">
        <f t="shared" si="0"/>
        <v>50832.5246503452</v>
      </c>
      <c r="E16" s="11">
        <f t="shared" si="1"/>
        <v>118609.224184139</v>
      </c>
      <c r="F16" s="11">
        <f t="shared" si="2"/>
        <v>4640.64736913442</v>
      </c>
      <c r="G16" s="11">
        <v>3.21578935196925</v>
      </c>
      <c r="H16" s="11">
        <f t="shared" si="9"/>
        <v>36563.5249318904</v>
      </c>
      <c r="I16" s="11">
        <f t="shared" si="10"/>
        <v>85314.8915077442</v>
      </c>
      <c r="J16" s="11">
        <v>0</v>
      </c>
      <c r="K16" s="11">
        <f t="shared" si="3"/>
        <v>0</v>
      </c>
      <c r="L16" s="11">
        <f t="shared" si="4"/>
        <v>0</v>
      </c>
      <c r="M16" s="11">
        <v>0</v>
      </c>
      <c r="N16" s="11">
        <f t="shared" si="5"/>
        <v>0</v>
      </c>
      <c r="O16" s="11">
        <f t="shared" si="6"/>
        <v>0</v>
      </c>
      <c r="P16" s="11">
        <f t="shared" si="7"/>
        <v>7.68654789641474</v>
      </c>
      <c r="Q16" s="11">
        <f t="shared" si="8"/>
        <v>295960.812643253</v>
      </c>
    </row>
    <row r="17" ht="30" customHeight="1" spans="1:17">
      <c r="A17" s="8">
        <v>12</v>
      </c>
      <c r="B17" s="83" t="s">
        <v>104</v>
      </c>
      <c r="C17" s="94">
        <v>1.5870137513202</v>
      </c>
      <c r="D17" s="11">
        <f t="shared" si="0"/>
        <v>18044.3463525107</v>
      </c>
      <c r="E17" s="11">
        <f t="shared" si="1"/>
        <v>42103.4748225249</v>
      </c>
      <c r="F17" s="11">
        <f t="shared" si="2"/>
        <v>1647.32027387037</v>
      </c>
      <c r="G17" s="11">
        <v>3.57364811462595</v>
      </c>
      <c r="H17" s="11">
        <f t="shared" si="9"/>
        <v>40632.379063297</v>
      </c>
      <c r="I17" s="11">
        <f t="shared" si="10"/>
        <v>94808.8844810264</v>
      </c>
      <c r="J17" s="11">
        <v>0</v>
      </c>
      <c r="K17" s="11">
        <f t="shared" si="3"/>
        <v>0</v>
      </c>
      <c r="L17" s="11">
        <f t="shared" si="4"/>
        <v>0</v>
      </c>
      <c r="M17" s="11">
        <v>0</v>
      </c>
      <c r="N17" s="11">
        <f t="shared" si="5"/>
        <v>0</v>
      </c>
      <c r="O17" s="11">
        <f t="shared" si="6"/>
        <v>0</v>
      </c>
      <c r="P17" s="11">
        <f t="shared" si="7"/>
        <v>5.16066186594615</v>
      </c>
      <c r="Q17" s="11">
        <f t="shared" si="8"/>
        <v>197236.404993229</v>
      </c>
    </row>
    <row r="18" ht="30" customHeight="1" spans="1:17">
      <c r="A18" s="8">
        <v>13</v>
      </c>
      <c r="B18" s="84" t="s">
        <v>105</v>
      </c>
      <c r="C18" s="94">
        <v>0</v>
      </c>
      <c r="D18" s="11">
        <f t="shared" si="0"/>
        <v>0</v>
      </c>
      <c r="E18" s="11">
        <f t="shared" si="1"/>
        <v>0</v>
      </c>
      <c r="F18" s="11">
        <f t="shared" si="2"/>
        <v>0</v>
      </c>
      <c r="G18" s="11">
        <v>0.3867321639165</v>
      </c>
      <c r="H18" s="11">
        <f t="shared" si="9"/>
        <v>4397.1447037306</v>
      </c>
      <c r="I18" s="11">
        <f t="shared" si="10"/>
        <v>10260.0043087047</v>
      </c>
      <c r="J18" s="11">
        <v>0</v>
      </c>
      <c r="K18" s="11">
        <f t="shared" si="3"/>
        <v>0</v>
      </c>
      <c r="L18" s="11">
        <f t="shared" si="4"/>
        <v>0</v>
      </c>
      <c r="M18" s="11">
        <v>0</v>
      </c>
      <c r="N18" s="11">
        <f t="shared" si="5"/>
        <v>0</v>
      </c>
      <c r="O18" s="11">
        <f t="shared" si="6"/>
        <v>0</v>
      </c>
      <c r="P18" s="11">
        <f t="shared" si="7"/>
        <v>0.3867321639165</v>
      </c>
      <c r="Q18" s="11">
        <f t="shared" si="8"/>
        <v>14657.1490124353</v>
      </c>
    </row>
    <row r="19" s="2" customFormat="1" ht="30" customHeight="1" spans="1:17">
      <c r="A19" s="57" t="s">
        <v>19</v>
      </c>
      <c r="B19" s="58"/>
      <c r="C19" s="18">
        <f t="shared" ref="C19:Q19" si="11">SUM(C6:C18)</f>
        <v>21.6081716483409</v>
      </c>
      <c r="D19" s="18">
        <f t="shared" si="11"/>
        <v>245684.911641636</v>
      </c>
      <c r="E19" s="18">
        <f t="shared" si="11"/>
        <v>573264.793830485</v>
      </c>
      <c r="F19" s="18">
        <f t="shared" si="11"/>
        <v>22429.2821709779</v>
      </c>
      <c r="G19" s="18">
        <f t="shared" si="11"/>
        <v>14.8963005706569</v>
      </c>
      <c r="H19" s="18">
        <f t="shared" si="11"/>
        <v>169370.937488369</v>
      </c>
      <c r="I19" s="18">
        <f t="shared" si="11"/>
        <v>395198.854139528</v>
      </c>
      <c r="J19" s="18">
        <f t="shared" si="11"/>
        <v>1.8056388970395</v>
      </c>
      <c r="K19" s="18">
        <f t="shared" si="11"/>
        <v>20530.1142593391</v>
      </c>
      <c r="L19" s="18">
        <f t="shared" si="11"/>
        <v>47903.5999384579</v>
      </c>
      <c r="M19" s="18">
        <f t="shared" si="11"/>
        <v>4.9533823250826</v>
      </c>
      <c r="N19" s="18">
        <f t="shared" si="11"/>
        <v>28159.9785180946</v>
      </c>
      <c r="O19" s="18">
        <f t="shared" si="11"/>
        <v>65706.6165422207</v>
      </c>
      <c r="P19" s="18">
        <f t="shared" si="11"/>
        <v>43.2634934411199</v>
      </c>
      <c r="Q19" s="18">
        <f t="shared" si="11"/>
        <v>1568249.08852911</v>
      </c>
    </row>
  </sheetData>
  <mergeCells count="12">
    <mergeCell ref="A1:Q1"/>
    <mergeCell ref="L2:Q2"/>
    <mergeCell ref="C3:L3"/>
    <mergeCell ref="C4:F4"/>
    <mergeCell ref="G4:I4"/>
    <mergeCell ref="J4:L4"/>
    <mergeCell ref="A19:B19"/>
    <mergeCell ref="A3:A5"/>
    <mergeCell ref="B3:B5"/>
    <mergeCell ref="P3:P5"/>
    <mergeCell ref="Q3:Q5"/>
    <mergeCell ref="M3:O4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workbookViewId="0">
      <selection activeCell="A1" sqref="A1:T1"/>
    </sheetView>
  </sheetViews>
  <sheetFormatPr defaultColWidth="8" defaultRowHeight="12.75"/>
  <cols>
    <col min="1" max="1" width="5.875" style="126" customWidth="1"/>
    <col min="2" max="2" width="8" style="126"/>
    <col min="3" max="3" width="8.375" style="126"/>
    <col min="4" max="5" width="14.5" style="126"/>
    <col min="6" max="6" width="13" style="126"/>
    <col min="7" max="7" width="8.375" style="126"/>
    <col min="8" max="8" width="14.5" style="126"/>
    <col min="9" max="9" width="16" style="126"/>
    <col min="10" max="10" width="5" style="126" customWidth="1"/>
    <col min="11" max="11" width="4.5" style="126" customWidth="1"/>
    <col min="12" max="12" width="5" style="126" customWidth="1"/>
    <col min="13" max="13" width="4.125" style="126" customWidth="1"/>
    <col min="14" max="14" width="4.25" style="126" customWidth="1"/>
    <col min="15" max="16" width="4.125" style="126" customWidth="1"/>
    <col min="17" max="17" width="5.25" style="126" customWidth="1"/>
    <col min="18" max="18" width="4.375" style="126" customWidth="1"/>
    <col min="19" max="19" width="9.625" style="126" customWidth="1"/>
    <col min="20" max="20" width="16" style="126" customWidth="1"/>
    <col min="21" max="16384" width="8" style="126"/>
  </cols>
  <sheetData>
    <row r="1" ht="37" customHeight="1" spans="1:20">
      <c r="A1" s="31" t="s">
        <v>106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</row>
    <row r="2" ht="25.5" spans="1:20">
      <c r="A2" s="30"/>
      <c r="B2" s="30"/>
      <c r="C2" s="31"/>
      <c r="D2" s="31"/>
      <c r="E2" s="31"/>
      <c r="F2" s="31"/>
      <c r="G2" s="31"/>
      <c r="H2" s="31"/>
      <c r="I2" s="31"/>
      <c r="J2" s="31" t="s">
        <v>1</v>
      </c>
      <c r="K2" s="31"/>
      <c r="L2" s="31"/>
      <c r="M2" s="31"/>
      <c r="N2" s="31"/>
      <c r="O2" s="31"/>
      <c r="P2" s="31"/>
      <c r="Q2" s="31"/>
      <c r="R2" s="31"/>
      <c r="S2" s="31"/>
      <c r="T2" s="31"/>
    </row>
    <row r="3" ht="25.5" spans="1:20">
      <c r="A3" s="5" t="s">
        <v>2</v>
      </c>
      <c r="B3" s="5" t="s">
        <v>3</v>
      </c>
      <c r="C3" s="32" t="s">
        <v>4</v>
      </c>
      <c r="D3" s="33"/>
      <c r="E3" s="33"/>
      <c r="F3" s="33"/>
      <c r="G3" s="33"/>
      <c r="H3" s="33"/>
      <c r="I3" s="33"/>
      <c r="J3" s="133"/>
      <c r="K3" s="133"/>
      <c r="L3" s="134"/>
      <c r="M3" s="135" t="s">
        <v>5</v>
      </c>
      <c r="N3" s="19"/>
      <c r="O3" s="136"/>
      <c r="P3" s="135" t="s">
        <v>107</v>
      </c>
      <c r="Q3" s="19"/>
      <c r="R3" s="136"/>
      <c r="S3" s="49" t="s">
        <v>6</v>
      </c>
      <c r="T3" s="49" t="s">
        <v>7</v>
      </c>
    </row>
    <row r="4" ht="18.75" spans="1:20">
      <c r="A4" s="5"/>
      <c r="B4" s="5"/>
      <c r="C4" s="7" t="s">
        <v>8</v>
      </c>
      <c r="D4" s="7"/>
      <c r="E4" s="7"/>
      <c r="F4" s="7"/>
      <c r="G4" s="7" t="s">
        <v>9</v>
      </c>
      <c r="H4" s="7"/>
      <c r="I4" s="7"/>
      <c r="J4" s="7" t="s">
        <v>10</v>
      </c>
      <c r="K4" s="7"/>
      <c r="L4" s="7"/>
      <c r="M4" s="45"/>
      <c r="N4" s="46"/>
      <c r="O4" s="47"/>
      <c r="P4" s="45"/>
      <c r="Q4" s="46"/>
      <c r="R4" s="47"/>
      <c r="S4" s="49"/>
      <c r="T4" s="49"/>
    </row>
    <row r="5" ht="37.5" spans="1:20">
      <c r="A5" s="5"/>
      <c r="B5" s="5"/>
      <c r="C5" s="7" t="s">
        <v>11</v>
      </c>
      <c r="D5" s="7" t="s">
        <v>12</v>
      </c>
      <c r="E5" s="7" t="s">
        <v>13</v>
      </c>
      <c r="F5" s="7" t="s">
        <v>14</v>
      </c>
      <c r="G5" s="7" t="s">
        <v>11</v>
      </c>
      <c r="H5" s="7" t="s">
        <v>12</v>
      </c>
      <c r="I5" s="7" t="s">
        <v>13</v>
      </c>
      <c r="J5" s="7" t="s">
        <v>11</v>
      </c>
      <c r="K5" s="7" t="s">
        <v>12</v>
      </c>
      <c r="L5" s="7" t="s">
        <v>13</v>
      </c>
      <c r="M5" s="7" t="s">
        <v>11</v>
      </c>
      <c r="N5" s="7" t="s">
        <v>12</v>
      </c>
      <c r="O5" s="7" t="s">
        <v>13</v>
      </c>
      <c r="P5" s="7" t="s">
        <v>11</v>
      </c>
      <c r="Q5" s="7" t="s">
        <v>12</v>
      </c>
      <c r="R5" s="7" t="s">
        <v>13</v>
      </c>
      <c r="S5" s="50"/>
      <c r="T5" s="50"/>
    </row>
    <row r="6" ht="30" customHeight="1" spans="1:20">
      <c r="A6" s="127">
        <v>1</v>
      </c>
      <c r="B6" s="127" t="s">
        <v>108</v>
      </c>
      <c r="C6" s="128"/>
      <c r="D6" s="128"/>
      <c r="E6" s="128"/>
      <c r="F6" s="128"/>
      <c r="G6" s="128">
        <v>3.67955660221699</v>
      </c>
      <c r="H6" s="128">
        <f>G6*37900*0.3</f>
        <v>41836.5585672072</v>
      </c>
      <c r="I6" s="128">
        <f>G6*37900*0.7</f>
        <v>97618.6366568167</v>
      </c>
      <c r="J6" s="128"/>
      <c r="K6" s="128"/>
      <c r="L6" s="128"/>
      <c r="M6" s="128"/>
      <c r="N6" s="128"/>
      <c r="O6" s="128"/>
      <c r="P6" s="128"/>
      <c r="Q6" s="128"/>
      <c r="R6" s="128"/>
      <c r="S6" s="128">
        <v>3.67955660221699</v>
      </c>
      <c r="T6" s="128">
        <f>I6+H6</f>
        <v>139455.195224024</v>
      </c>
    </row>
    <row r="7" ht="30" customHeight="1" spans="1:20">
      <c r="A7" s="127">
        <v>2</v>
      </c>
      <c r="B7" s="127" t="s">
        <v>109</v>
      </c>
      <c r="C7" s="128"/>
      <c r="D7" s="128"/>
      <c r="E7" s="128"/>
      <c r="F7" s="128"/>
      <c r="G7" s="128">
        <v>2.03094484527577</v>
      </c>
      <c r="H7" s="128">
        <f>G7*37900*0.3</f>
        <v>23091.8428907855</v>
      </c>
      <c r="I7" s="128">
        <f>G7*37900*0.7</f>
        <v>53880.9667451663</v>
      </c>
      <c r="J7" s="128"/>
      <c r="K7" s="128"/>
      <c r="L7" s="128"/>
      <c r="M7" s="128"/>
      <c r="N7" s="128"/>
      <c r="O7" s="128"/>
      <c r="P7" s="128"/>
      <c r="Q7" s="128"/>
      <c r="R7" s="128"/>
      <c r="S7" s="128">
        <v>2.03094484527577</v>
      </c>
      <c r="T7" s="128">
        <f>I7+H7</f>
        <v>76972.8096359518</v>
      </c>
    </row>
    <row r="8" ht="30" customHeight="1" spans="1:20">
      <c r="A8" s="127">
        <v>3</v>
      </c>
      <c r="B8" s="127" t="s">
        <v>110</v>
      </c>
      <c r="C8" s="128">
        <v>1.2238738806306</v>
      </c>
      <c r="D8" s="128">
        <f>C8*37900*0.3</f>
        <v>13915.4460227699</v>
      </c>
      <c r="E8" s="128">
        <f>C8*37900*0.7</f>
        <v>32469.3740531297</v>
      </c>
      <c r="F8" s="129">
        <f>C8*1730*0.6</f>
        <v>1270.38108809456</v>
      </c>
      <c r="G8" s="128"/>
      <c r="H8" s="128"/>
      <c r="I8" s="128"/>
      <c r="J8" s="128"/>
      <c r="K8" s="128"/>
      <c r="L8" s="128"/>
      <c r="M8" s="128"/>
      <c r="N8" s="128"/>
      <c r="O8" s="128"/>
      <c r="P8" s="128"/>
      <c r="Q8" s="128"/>
      <c r="R8" s="128"/>
      <c r="S8" s="128">
        <v>1.2238738806306</v>
      </c>
      <c r="T8" s="128">
        <f>F8+E8+D8</f>
        <v>47655.2011639942</v>
      </c>
    </row>
    <row r="9" s="125" customFormat="1" ht="30" customHeight="1" spans="1:20">
      <c r="A9" s="130" t="s">
        <v>19</v>
      </c>
      <c r="B9" s="131"/>
      <c r="C9" s="132">
        <f>SUM(C8:C8)</f>
        <v>1.2238738806306</v>
      </c>
      <c r="D9" s="132">
        <f>SUM(D8:D8)</f>
        <v>13915.4460227699</v>
      </c>
      <c r="E9" s="132">
        <f>SUM(E8:E8)</f>
        <v>32469.3740531297</v>
      </c>
      <c r="F9" s="132">
        <f>SUM(F8:F8)</f>
        <v>1270.38108809456</v>
      </c>
      <c r="G9" s="132">
        <f>SUM(G6:G8)</f>
        <v>5.71050144749276</v>
      </c>
      <c r="H9" s="132">
        <f>SUM(H6:H8)</f>
        <v>64928.4014579927</v>
      </c>
      <c r="I9" s="132">
        <f>SUM(I6:I8)</f>
        <v>151499.603401983</v>
      </c>
      <c r="J9" s="132"/>
      <c r="K9" s="132"/>
      <c r="L9" s="132"/>
      <c r="M9" s="132"/>
      <c r="N9" s="132"/>
      <c r="O9" s="132"/>
      <c r="P9" s="132"/>
      <c r="Q9" s="132"/>
      <c r="R9" s="132"/>
      <c r="S9" s="132">
        <f>SUM(S6:S8)</f>
        <v>6.93437532812336</v>
      </c>
      <c r="T9" s="132">
        <f>SUM(T6:T8)</f>
        <v>264083.20602397</v>
      </c>
    </row>
  </sheetData>
  <mergeCells count="13">
    <mergeCell ref="A1:T1"/>
    <mergeCell ref="J2:T2"/>
    <mergeCell ref="C3:L3"/>
    <mergeCell ref="C4:F4"/>
    <mergeCell ref="G4:I4"/>
    <mergeCell ref="J4:L4"/>
    <mergeCell ref="A9:B9"/>
    <mergeCell ref="A3:A5"/>
    <mergeCell ref="B3:B5"/>
    <mergeCell ref="S3:S5"/>
    <mergeCell ref="T3:T5"/>
    <mergeCell ref="M3:O4"/>
    <mergeCell ref="P3:R4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7"/>
  <sheetViews>
    <sheetView workbookViewId="0">
      <selection activeCell="A1" sqref="A1:T1"/>
    </sheetView>
  </sheetViews>
  <sheetFormatPr defaultColWidth="9" defaultRowHeight="13.5"/>
  <cols>
    <col min="1" max="2" width="9" style="3"/>
    <col min="3" max="3" width="9.25" style="3"/>
    <col min="4" max="4" width="14.125" style="3"/>
    <col min="5" max="5" width="15.375" style="3"/>
    <col min="6" max="6" width="12.875" style="3"/>
    <col min="7" max="7" width="9.25" style="3"/>
    <col min="8" max="9" width="14.125" style="3"/>
    <col min="10" max="10" width="9" style="3"/>
    <col min="11" max="11" width="11.625" style="3"/>
    <col min="12" max="12" width="12.875" style="3"/>
    <col min="13" max="13" width="9" style="3"/>
    <col min="14" max="15" width="12.875" style="3"/>
    <col min="16" max="16" width="6.125" style="3" customWidth="1"/>
    <col min="17" max="17" width="5" style="3" customWidth="1"/>
    <col min="18" max="18" width="4.75" style="3" customWidth="1"/>
    <col min="19" max="19" width="9.25" style="3"/>
    <col min="20" max="20" width="15.375" style="3"/>
    <col min="21" max="16384" width="9" style="3"/>
  </cols>
  <sheetData>
    <row r="1" ht="31.5" spans="1:20">
      <c r="A1" s="4" t="s">
        <v>111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ht="25.5" spans="1:20">
      <c r="A2" s="30"/>
      <c r="B2" s="30"/>
      <c r="C2" s="31"/>
      <c r="D2" s="31"/>
      <c r="E2" s="31"/>
      <c r="F2" s="31"/>
      <c r="G2" s="31"/>
      <c r="H2" s="31"/>
      <c r="I2" s="31"/>
      <c r="J2" s="31"/>
      <c r="K2" s="31"/>
      <c r="L2" s="31"/>
      <c r="M2" s="53" t="s">
        <v>1</v>
      </c>
      <c r="N2" s="53"/>
      <c r="O2" s="53"/>
      <c r="P2" s="53"/>
      <c r="Q2" s="53"/>
      <c r="R2" s="53"/>
      <c r="S2" s="53"/>
      <c r="T2" s="53"/>
    </row>
    <row r="3" ht="25.5" spans="1:20">
      <c r="A3" s="5" t="s">
        <v>2</v>
      </c>
      <c r="B3" s="5" t="s">
        <v>3</v>
      </c>
      <c r="C3" s="32" t="s">
        <v>4</v>
      </c>
      <c r="D3" s="33"/>
      <c r="E3" s="33"/>
      <c r="F3" s="33"/>
      <c r="G3" s="33"/>
      <c r="H3" s="33"/>
      <c r="I3" s="33"/>
      <c r="J3" s="33"/>
      <c r="K3" s="33"/>
      <c r="L3" s="41"/>
      <c r="M3" s="42" t="s">
        <v>5</v>
      </c>
      <c r="N3" s="43"/>
      <c r="O3" s="44"/>
      <c r="P3" s="42" t="s">
        <v>107</v>
      </c>
      <c r="Q3" s="43"/>
      <c r="R3" s="44"/>
      <c r="S3" s="48" t="s">
        <v>6</v>
      </c>
      <c r="T3" s="48" t="s">
        <v>7</v>
      </c>
    </row>
    <row r="4" ht="18.75" spans="1:20">
      <c r="A4" s="5"/>
      <c r="B4" s="5"/>
      <c r="C4" s="7" t="s">
        <v>8</v>
      </c>
      <c r="D4" s="7"/>
      <c r="E4" s="7"/>
      <c r="F4" s="7"/>
      <c r="G4" s="7" t="s">
        <v>9</v>
      </c>
      <c r="H4" s="7"/>
      <c r="I4" s="7"/>
      <c r="J4" s="7" t="s">
        <v>10</v>
      </c>
      <c r="K4" s="7"/>
      <c r="L4" s="7"/>
      <c r="M4" s="45"/>
      <c r="N4" s="46"/>
      <c r="O4" s="47"/>
      <c r="P4" s="45"/>
      <c r="Q4" s="46"/>
      <c r="R4" s="47"/>
      <c r="S4" s="49"/>
      <c r="T4" s="49"/>
    </row>
    <row r="5" ht="37.5" spans="1:20">
      <c r="A5" s="5"/>
      <c r="B5" s="5"/>
      <c r="C5" s="7" t="s">
        <v>11</v>
      </c>
      <c r="D5" s="7" t="s">
        <v>12</v>
      </c>
      <c r="E5" s="7" t="s">
        <v>13</v>
      </c>
      <c r="F5" s="7" t="s">
        <v>14</v>
      </c>
      <c r="G5" s="7" t="s">
        <v>11</v>
      </c>
      <c r="H5" s="7" t="s">
        <v>12</v>
      </c>
      <c r="I5" s="7" t="s">
        <v>13</v>
      </c>
      <c r="J5" s="7" t="s">
        <v>11</v>
      </c>
      <c r="K5" s="7" t="s">
        <v>12</v>
      </c>
      <c r="L5" s="7" t="s">
        <v>13</v>
      </c>
      <c r="M5" s="7" t="s">
        <v>11</v>
      </c>
      <c r="N5" s="7" t="s">
        <v>12</v>
      </c>
      <c r="O5" s="7" t="s">
        <v>13</v>
      </c>
      <c r="P5" s="7" t="s">
        <v>11</v>
      </c>
      <c r="Q5" s="7" t="s">
        <v>12</v>
      </c>
      <c r="R5" s="7" t="s">
        <v>13</v>
      </c>
      <c r="S5" s="50"/>
      <c r="T5" s="50"/>
    </row>
    <row r="6" ht="30" customHeight="1" spans="1:20">
      <c r="A6" s="8">
        <v>1</v>
      </c>
      <c r="B6" s="123" t="s">
        <v>112</v>
      </c>
      <c r="C6" s="11">
        <v>4.5319423402883</v>
      </c>
      <c r="D6" s="11">
        <f t="shared" ref="D6:D24" si="0">C6*37900*0.3</f>
        <v>51528.184409078</v>
      </c>
      <c r="E6" s="11">
        <f t="shared" ref="E6:E24" si="1">C6*37900*0.7</f>
        <v>120232.430287849</v>
      </c>
      <c r="F6" s="11">
        <f t="shared" ref="F6:F24" si="2">C6*1730*0.6</f>
        <v>4704.15614921925</v>
      </c>
      <c r="G6" s="11">
        <v>2.41128294358528</v>
      </c>
      <c r="H6" s="11">
        <f t="shared" ref="H6:H24" si="3">G6*37900*0.3</f>
        <v>27416.2870685646</v>
      </c>
      <c r="I6" s="11">
        <f t="shared" ref="I6:I24" si="4">G6*37900*0.7</f>
        <v>63971.3364933175</v>
      </c>
      <c r="J6" s="11">
        <v>0.0984895075524622</v>
      </c>
      <c r="K6" s="11">
        <f t="shared" ref="K6:K24" si="5">J6*37900*0.3</f>
        <v>1119.8257008715</v>
      </c>
      <c r="L6" s="11">
        <f t="shared" ref="L6:L24" si="6">J6*37900*0.7</f>
        <v>2612.92663536682</v>
      </c>
      <c r="M6" s="11">
        <v>0.672431637841811</v>
      </c>
      <c r="N6" s="11">
        <f t="shared" ref="N6:N24" si="7">M6*37900*0.3*0.5</f>
        <v>3822.7738611307</v>
      </c>
      <c r="O6" s="11">
        <f t="shared" ref="O6:O24" si="8">M6*37900*0.7*0.5</f>
        <v>8919.80567597162</v>
      </c>
      <c r="P6" s="11"/>
      <c r="Q6" s="11"/>
      <c r="R6" s="11"/>
      <c r="S6" s="11">
        <f t="shared" ref="S6:S24" si="9">M6+J6+G6+C6</f>
        <v>7.71414642926785</v>
      </c>
      <c r="T6" s="11">
        <f t="shared" ref="T6:T24" si="10">O6+N6+L6+K6+I6+H6+F6+E6+D6</f>
        <v>284327.726281369</v>
      </c>
    </row>
    <row r="7" ht="30" customHeight="1" spans="1:20">
      <c r="A7" s="8">
        <v>2</v>
      </c>
      <c r="B7" s="123" t="s">
        <v>113</v>
      </c>
      <c r="C7" s="11">
        <v>2.66649166754166</v>
      </c>
      <c r="D7" s="11">
        <f t="shared" si="0"/>
        <v>30318.0102599487</v>
      </c>
      <c r="E7" s="11">
        <f t="shared" si="1"/>
        <v>70742.0239398802</v>
      </c>
      <c r="F7" s="11">
        <f t="shared" si="2"/>
        <v>2767.81835090824</v>
      </c>
      <c r="G7" s="11">
        <v>0</v>
      </c>
      <c r="H7" s="11">
        <f t="shared" si="3"/>
        <v>0</v>
      </c>
      <c r="I7" s="11">
        <f t="shared" si="4"/>
        <v>0</v>
      </c>
      <c r="J7" s="11">
        <v>0</v>
      </c>
      <c r="K7" s="11">
        <f t="shared" si="5"/>
        <v>0</v>
      </c>
      <c r="L7" s="11">
        <f t="shared" si="6"/>
        <v>0</v>
      </c>
      <c r="M7" s="11">
        <v>0</v>
      </c>
      <c r="N7" s="11">
        <f t="shared" si="7"/>
        <v>0</v>
      </c>
      <c r="O7" s="11">
        <f t="shared" si="8"/>
        <v>0</v>
      </c>
      <c r="P7" s="11"/>
      <c r="Q7" s="11"/>
      <c r="R7" s="11"/>
      <c r="S7" s="11">
        <f t="shared" si="9"/>
        <v>2.66649166754166</v>
      </c>
      <c r="T7" s="11">
        <f t="shared" si="10"/>
        <v>103827.852550737</v>
      </c>
    </row>
    <row r="8" ht="30" customHeight="1" spans="1:20">
      <c r="A8" s="8">
        <v>3</v>
      </c>
      <c r="B8" s="123" t="s">
        <v>114</v>
      </c>
      <c r="C8" s="11">
        <v>3.11437442812786</v>
      </c>
      <c r="D8" s="11">
        <f t="shared" si="0"/>
        <v>35410.4372478138</v>
      </c>
      <c r="E8" s="11">
        <f t="shared" si="1"/>
        <v>82624.3535782321</v>
      </c>
      <c r="F8" s="11">
        <f t="shared" si="2"/>
        <v>3232.72065639672</v>
      </c>
      <c r="G8" s="11">
        <v>0.912220438897806</v>
      </c>
      <c r="H8" s="11">
        <f t="shared" si="3"/>
        <v>10371.9463902681</v>
      </c>
      <c r="I8" s="11">
        <f t="shared" si="4"/>
        <v>24201.2082439588</v>
      </c>
      <c r="J8" s="11">
        <v>0</v>
      </c>
      <c r="K8" s="11">
        <f t="shared" si="5"/>
        <v>0</v>
      </c>
      <c r="L8" s="11">
        <f t="shared" si="6"/>
        <v>0</v>
      </c>
      <c r="M8" s="11">
        <v>0</v>
      </c>
      <c r="N8" s="11">
        <f t="shared" si="7"/>
        <v>0</v>
      </c>
      <c r="O8" s="11">
        <f t="shared" si="8"/>
        <v>0</v>
      </c>
      <c r="P8" s="11"/>
      <c r="Q8" s="11"/>
      <c r="R8" s="11"/>
      <c r="S8" s="11">
        <f t="shared" si="9"/>
        <v>4.02659486702567</v>
      </c>
      <c r="T8" s="11">
        <f t="shared" si="10"/>
        <v>155840.666116669</v>
      </c>
    </row>
    <row r="9" ht="30" customHeight="1" spans="1:20">
      <c r="A9" s="8">
        <v>4</v>
      </c>
      <c r="B9" s="123" t="s">
        <v>115</v>
      </c>
      <c r="C9" s="11">
        <v>5.72332638336808</v>
      </c>
      <c r="D9" s="11">
        <f t="shared" si="0"/>
        <v>65074.2209788951</v>
      </c>
      <c r="E9" s="11">
        <f t="shared" si="1"/>
        <v>151839.848950755</v>
      </c>
      <c r="F9" s="11">
        <f t="shared" si="2"/>
        <v>5940.81278593607</v>
      </c>
      <c r="G9" s="11">
        <v>2.00725996370018</v>
      </c>
      <c r="H9" s="11">
        <f t="shared" si="3"/>
        <v>22822.545787271</v>
      </c>
      <c r="I9" s="11">
        <f t="shared" si="4"/>
        <v>53252.6068369658</v>
      </c>
      <c r="J9" s="11">
        <v>0</v>
      </c>
      <c r="K9" s="11">
        <f t="shared" si="5"/>
        <v>0</v>
      </c>
      <c r="L9" s="11">
        <f t="shared" si="6"/>
        <v>0</v>
      </c>
      <c r="M9" s="11">
        <v>0.0867295663521682</v>
      </c>
      <c r="N9" s="11">
        <f t="shared" si="7"/>
        <v>493.057584712076</v>
      </c>
      <c r="O9" s="11">
        <f t="shared" si="8"/>
        <v>1150.46769766151</v>
      </c>
      <c r="P9" s="11"/>
      <c r="Q9" s="11"/>
      <c r="R9" s="11"/>
      <c r="S9" s="11">
        <f t="shared" si="9"/>
        <v>7.81731591342043</v>
      </c>
      <c r="T9" s="11">
        <f t="shared" si="10"/>
        <v>300573.560622197</v>
      </c>
    </row>
    <row r="10" ht="30" customHeight="1" spans="1:20">
      <c r="A10" s="8">
        <v>5</v>
      </c>
      <c r="B10" s="123" t="s">
        <v>116</v>
      </c>
      <c r="C10" s="11">
        <v>0.611726941365293</v>
      </c>
      <c r="D10" s="11">
        <f t="shared" si="0"/>
        <v>6955.33532332338</v>
      </c>
      <c r="E10" s="11">
        <f t="shared" si="1"/>
        <v>16229.1157544212</v>
      </c>
      <c r="F10" s="11">
        <f t="shared" si="2"/>
        <v>634.972565137174</v>
      </c>
      <c r="G10" s="11">
        <v>1.38827305863471</v>
      </c>
      <c r="H10" s="11">
        <f t="shared" si="3"/>
        <v>15784.6646766767</v>
      </c>
      <c r="I10" s="11">
        <f t="shared" si="4"/>
        <v>36830.8842455789</v>
      </c>
      <c r="J10" s="11">
        <v>0.0210298948505257</v>
      </c>
      <c r="K10" s="11">
        <f t="shared" si="5"/>
        <v>239.109904450477</v>
      </c>
      <c r="L10" s="11">
        <f t="shared" si="6"/>
        <v>557.923110384447</v>
      </c>
      <c r="M10" s="11">
        <v>0.631286843565782</v>
      </c>
      <c r="N10" s="11">
        <f t="shared" si="7"/>
        <v>3588.86570567147</v>
      </c>
      <c r="O10" s="11">
        <f t="shared" si="8"/>
        <v>8374.0199799001</v>
      </c>
      <c r="P10" s="11"/>
      <c r="Q10" s="11"/>
      <c r="R10" s="11"/>
      <c r="S10" s="11">
        <f t="shared" si="9"/>
        <v>2.65231673841631</v>
      </c>
      <c r="T10" s="11">
        <f t="shared" si="10"/>
        <v>89194.8912655438</v>
      </c>
    </row>
    <row r="11" ht="30" customHeight="1" spans="1:20">
      <c r="A11" s="8">
        <v>6</v>
      </c>
      <c r="B11" s="123" t="s">
        <v>117</v>
      </c>
      <c r="C11" s="11">
        <v>4.54419727901361</v>
      </c>
      <c r="D11" s="11">
        <f t="shared" si="0"/>
        <v>51667.5230623847</v>
      </c>
      <c r="E11" s="11">
        <f t="shared" si="1"/>
        <v>120557.553812231</v>
      </c>
      <c r="F11" s="11">
        <f t="shared" si="2"/>
        <v>4716.87677561613</v>
      </c>
      <c r="G11" s="11">
        <v>0.489657551712242</v>
      </c>
      <c r="H11" s="11">
        <f t="shared" si="3"/>
        <v>5567.40636296819</v>
      </c>
      <c r="I11" s="11">
        <f t="shared" si="4"/>
        <v>12990.6148469258</v>
      </c>
      <c r="J11" s="11">
        <v>0.125879370603147</v>
      </c>
      <c r="K11" s="11">
        <f t="shared" si="5"/>
        <v>1431.24844375778</v>
      </c>
      <c r="L11" s="11">
        <f t="shared" si="6"/>
        <v>3339.57970210149</v>
      </c>
      <c r="M11" s="11">
        <v>0.927940360298199</v>
      </c>
      <c r="N11" s="11">
        <f t="shared" si="7"/>
        <v>5275.34094829526</v>
      </c>
      <c r="O11" s="11">
        <f t="shared" si="8"/>
        <v>12309.1288793556</v>
      </c>
      <c r="P11" s="11"/>
      <c r="Q11" s="11"/>
      <c r="R11" s="11"/>
      <c r="S11" s="11">
        <f t="shared" si="9"/>
        <v>6.0876745616272</v>
      </c>
      <c r="T11" s="11">
        <f t="shared" si="10"/>
        <v>217855.272833636</v>
      </c>
    </row>
    <row r="12" ht="30" customHeight="1" spans="1:20">
      <c r="A12" s="8">
        <v>7</v>
      </c>
      <c r="B12" s="123" t="s">
        <v>118</v>
      </c>
      <c r="C12" s="11">
        <v>2.38819805900971</v>
      </c>
      <c r="D12" s="11">
        <f t="shared" si="0"/>
        <v>27153.8119309404</v>
      </c>
      <c r="E12" s="11">
        <f t="shared" si="1"/>
        <v>63358.8945055276</v>
      </c>
      <c r="F12" s="11">
        <f t="shared" si="2"/>
        <v>2478.94958525208</v>
      </c>
      <c r="G12" s="11">
        <v>0.254713726431368</v>
      </c>
      <c r="H12" s="11">
        <f t="shared" si="3"/>
        <v>2896.09506952465</v>
      </c>
      <c r="I12" s="11">
        <f t="shared" si="4"/>
        <v>6757.55516222419</v>
      </c>
      <c r="J12" s="11">
        <v>0.119309403452983</v>
      </c>
      <c r="K12" s="11">
        <f t="shared" si="5"/>
        <v>1356.54791726042</v>
      </c>
      <c r="L12" s="11">
        <f t="shared" si="6"/>
        <v>3165.27847360764</v>
      </c>
      <c r="M12" s="11">
        <v>0.0414597927010365</v>
      </c>
      <c r="N12" s="11">
        <f t="shared" si="7"/>
        <v>235.698921505393</v>
      </c>
      <c r="O12" s="11">
        <f t="shared" si="8"/>
        <v>549.964150179249</v>
      </c>
      <c r="P12" s="11"/>
      <c r="Q12" s="11"/>
      <c r="R12" s="11"/>
      <c r="S12" s="11">
        <f t="shared" si="9"/>
        <v>2.8036809815951</v>
      </c>
      <c r="T12" s="11">
        <f t="shared" si="10"/>
        <v>107952.795716022</v>
      </c>
    </row>
    <row r="13" ht="38" customHeight="1" spans="1:20">
      <c r="A13" s="8">
        <v>8</v>
      </c>
      <c r="B13" s="123" t="s">
        <v>119</v>
      </c>
      <c r="C13" s="11">
        <v>0</v>
      </c>
      <c r="D13" s="11">
        <f t="shared" si="0"/>
        <v>0</v>
      </c>
      <c r="E13" s="11">
        <f t="shared" si="1"/>
        <v>0</v>
      </c>
      <c r="F13" s="11">
        <f t="shared" si="2"/>
        <v>0</v>
      </c>
      <c r="G13" s="11">
        <v>0.382303088484558</v>
      </c>
      <c r="H13" s="11">
        <f t="shared" si="3"/>
        <v>4346.78611606942</v>
      </c>
      <c r="I13" s="11">
        <f t="shared" si="4"/>
        <v>10142.5009374953</v>
      </c>
      <c r="J13" s="11">
        <v>0</v>
      </c>
      <c r="K13" s="11">
        <f t="shared" si="5"/>
        <v>0</v>
      </c>
      <c r="L13" s="11">
        <f t="shared" si="6"/>
        <v>0</v>
      </c>
      <c r="M13" s="11">
        <v>0.18041909790451</v>
      </c>
      <c r="N13" s="11">
        <f t="shared" si="7"/>
        <v>1025.68257158714</v>
      </c>
      <c r="O13" s="11">
        <f t="shared" si="8"/>
        <v>2393.25933370332</v>
      </c>
      <c r="P13" s="11"/>
      <c r="Q13" s="11"/>
      <c r="R13" s="11"/>
      <c r="S13" s="11">
        <f t="shared" si="9"/>
        <v>0.562722186389068</v>
      </c>
      <c r="T13" s="11">
        <f t="shared" si="10"/>
        <v>17908.2289588552</v>
      </c>
    </row>
    <row r="14" ht="30" customHeight="1" spans="1:20">
      <c r="A14" s="8">
        <v>9</v>
      </c>
      <c r="B14" s="123" t="s">
        <v>120</v>
      </c>
      <c r="C14" s="11">
        <v>2.32662336688317</v>
      </c>
      <c r="D14" s="11">
        <f t="shared" si="0"/>
        <v>26453.7076814616</v>
      </c>
      <c r="E14" s="11">
        <f t="shared" si="1"/>
        <v>61725.3179234105</v>
      </c>
      <c r="F14" s="11">
        <f t="shared" si="2"/>
        <v>2415.03505482473</v>
      </c>
      <c r="G14" s="11">
        <v>0.411942940285299</v>
      </c>
      <c r="H14" s="11">
        <f t="shared" si="3"/>
        <v>4683.79123104385</v>
      </c>
      <c r="I14" s="11">
        <f t="shared" si="4"/>
        <v>10928.846205769</v>
      </c>
      <c r="J14" s="11">
        <v>0</v>
      </c>
      <c r="K14" s="11">
        <f t="shared" si="5"/>
        <v>0</v>
      </c>
      <c r="L14" s="11">
        <f t="shared" si="6"/>
        <v>0</v>
      </c>
      <c r="M14" s="11">
        <v>0</v>
      </c>
      <c r="N14" s="11">
        <f t="shared" si="7"/>
        <v>0</v>
      </c>
      <c r="O14" s="11">
        <f t="shared" si="8"/>
        <v>0</v>
      </c>
      <c r="P14" s="11"/>
      <c r="Q14" s="11"/>
      <c r="R14" s="11"/>
      <c r="S14" s="11">
        <f t="shared" si="9"/>
        <v>2.73856630716847</v>
      </c>
      <c r="T14" s="11">
        <f t="shared" si="10"/>
        <v>106206.69809651</v>
      </c>
    </row>
    <row r="15" ht="30" customHeight="1" spans="1:20">
      <c r="A15" s="8">
        <v>10</v>
      </c>
      <c r="B15" s="123" t="s">
        <v>121</v>
      </c>
      <c r="C15" s="11">
        <v>1.69736151319243</v>
      </c>
      <c r="D15" s="11">
        <f t="shared" si="0"/>
        <v>19299.0004049979</v>
      </c>
      <c r="E15" s="11">
        <f t="shared" si="1"/>
        <v>45031.0009449952</v>
      </c>
      <c r="F15" s="11">
        <f t="shared" si="2"/>
        <v>1761.86125069374</v>
      </c>
      <c r="G15" s="11">
        <v>1.15877420612897</v>
      </c>
      <c r="H15" s="11">
        <f t="shared" si="3"/>
        <v>13175.2627236864</v>
      </c>
      <c r="I15" s="11">
        <f t="shared" si="4"/>
        <v>30742.2796886016</v>
      </c>
      <c r="J15" s="11">
        <v>0</v>
      </c>
      <c r="K15" s="11">
        <f t="shared" si="5"/>
        <v>0</v>
      </c>
      <c r="L15" s="11">
        <f t="shared" si="6"/>
        <v>0</v>
      </c>
      <c r="M15" s="11">
        <v>0.706946465267674</v>
      </c>
      <c r="N15" s="11">
        <f t="shared" si="7"/>
        <v>4018.99065504673</v>
      </c>
      <c r="O15" s="11">
        <f t="shared" si="8"/>
        <v>9377.64486177569</v>
      </c>
      <c r="P15" s="11"/>
      <c r="Q15" s="11"/>
      <c r="R15" s="11"/>
      <c r="S15" s="11">
        <f t="shared" si="9"/>
        <v>3.56308218458907</v>
      </c>
      <c r="T15" s="11">
        <f t="shared" si="10"/>
        <v>123406.040529797</v>
      </c>
    </row>
    <row r="16" ht="30" customHeight="1" spans="1:20">
      <c r="A16" s="8">
        <v>11</v>
      </c>
      <c r="B16" s="123" t="s">
        <v>122</v>
      </c>
      <c r="C16" s="11">
        <v>2.48688256558717</v>
      </c>
      <c r="D16" s="11">
        <f t="shared" si="0"/>
        <v>28275.8547707261</v>
      </c>
      <c r="E16" s="11">
        <f t="shared" si="1"/>
        <v>65976.9944650276</v>
      </c>
      <c r="F16" s="11">
        <f t="shared" si="2"/>
        <v>2581.38410307948</v>
      </c>
      <c r="G16" s="11">
        <v>0.191564042179789</v>
      </c>
      <c r="H16" s="11">
        <f t="shared" si="3"/>
        <v>2178.0831595842</v>
      </c>
      <c r="I16" s="11">
        <f t="shared" si="4"/>
        <v>5082.1940390298</v>
      </c>
      <c r="J16" s="11">
        <v>0</v>
      </c>
      <c r="K16" s="11">
        <f t="shared" si="5"/>
        <v>0</v>
      </c>
      <c r="L16" s="11">
        <f t="shared" si="6"/>
        <v>0</v>
      </c>
      <c r="M16" s="11">
        <v>0.0464697676511617</v>
      </c>
      <c r="N16" s="11">
        <f t="shared" si="7"/>
        <v>264.180629096854</v>
      </c>
      <c r="O16" s="11">
        <f t="shared" si="8"/>
        <v>616.42146789266</v>
      </c>
      <c r="P16" s="11"/>
      <c r="Q16" s="11"/>
      <c r="R16" s="11"/>
      <c r="S16" s="11">
        <f t="shared" si="9"/>
        <v>2.72491637541812</v>
      </c>
      <c r="T16" s="11">
        <f t="shared" si="10"/>
        <v>104975.112634437</v>
      </c>
    </row>
    <row r="17" ht="30" customHeight="1" spans="1:20">
      <c r="A17" s="8">
        <v>12</v>
      </c>
      <c r="B17" s="123" t="s">
        <v>123</v>
      </c>
      <c r="C17" s="11">
        <v>3.7879010604947</v>
      </c>
      <c r="D17" s="11">
        <f t="shared" si="0"/>
        <v>43068.4350578247</v>
      </c>
      <c r="E17" s="11">
        <f t="shared" si="1"/>
        <v>100493.015134924</v>
      </c>
      <c r="F17" s="11">
        <f t="shared" si="2"/>
        <v>3931.8413007935</v>
      </c>
      <c r="G17" s="11">
        <v>0.378988105059475</v>
      </c>
      <c r="H17" s="11">
        <f t="shared" si="3"/>
        <v>4309.09475452623</v>
      </c>
      <c r="I17" s="11">
        <f t="shared" si="4"/>
        <v>10054.5544272279</v>
      </c>
      <c r="J17" s="11">
        <v>0.0597447012764936</v>
      </c>
      <c r="K17" s="11">
        <f t="shared" si="5"/>
        <v>679.297253513732</v>
      </c>
      <c r="L17" s="11">
        <f t="shared" si="6"/>
        <v>1585.02692486538</v>
      </c>
      <c r="M17" s="11">
        <v>0.467832660836696</v>
      </c>
      <c r="N17" s="11">
        <f t="shared" si="7"/>
        <v>2659.62867685662</v>
      </c>
      <c r="O17" s="11">
        <f t="shared" si="8"/>
        <v>6205.80024599877</v>
      </c>
      <c r="P17" s="11"/>
      <c r="Q17" s="11"/>
      <c r="R17" s="11"/>
      <c r="S17" s="11">
        <f t="shared" si="9"/>
        <v>4.69446652766736</v>
      </c>
      <c r="T17" s="11">
        <f t="shared" si="10"/>
        <v>172986.693776531</v>
      </c>
    </row>
    <row r="18" ht="30" customHeight="1" spans="1:20">
      <c r="A18" s="8">
        <v>13</v>
      </c>
      <c r="B18" s="123" t="s">
        <v>124</v>
      </c>
      <c r="C18" s="11">
        <v>10.519492402538</v>
      </c>
      <c r="D18" s="11">
        <f t="shared" si="0"/>
        <v>119606.628616857</v>
      </c>
      <c r="E18" s="11">
        <f t="shared" si="1"/>
        <v>279082.133439333</v>
      </c>
      <c r="F18" s="11">
        <f t="shared" si="2"/>
        <v>10919.2331138344</v>
      </c>
      <c r="G18" s="11">
        <v>8.76715616421918</v>
      </c>
      <c r="H18" s="11">
        <f t="shared" si="3"/>
        <v>99682.5655871721</v>
      </c>
      <c r="I18" s="11">
        <f t="shared" si="4"/>
        <v>232592.653036735</v>
      </c>
      <c r="J18" s="11">
        <v>0.273178634106829</v>
      </c>
      <c r="K18" s="11">
        <f t="shared" si="5"/>
        <v>3106.04106979465</v>
      </c>
      <c r="L18" s="11">
        <f t="shared" si="6"/>
        <v>7247.42916285417</v>
      </c>
      <c r="M18" s="11">
        <v>0.552492237538812</v>
      </c>
      <c r="N18" s="11">
        <f t="shared" si="7"/>
        <v>3140.91837040815</v>
      </c>
      <c r="O18" s="11">
        <f t="shared" si="8"/>
        <v>7328.80953095234</v>
      </c>
      <c r="P18" s="11"/>
      <c r="Q18" s="11"/>
      <c r="R18" s="11"/>
      <c r="S18" s="11">
        <f t="shared" si="9"/>
        <v>20.1123194384028</v>
      </c>
      <c r="T18" s="11">
        <f t="shared" si="10"/>
        <v>762706.411927941</v>
      </c>
    </row>
    <row r="19" ht="30" customHeight="1" spans="1:20">
      <c r="A19" s="8">
        <v>14</v>
      </c>
      <c r="B19" s="123" t="s">
        <v>125</v>
      </c>
      <c r="C19" s="11">
        <v>0</v>
      </c>
      <c r="D19" s="11">
        <f t="shared" si="0"/>
        <v>0</v>
      </c>
      <c r="E19" s="11">
        <f t="shared" si="1"/>
        <v>0</v>
      </c>
      <c r="F19" s="11">
        <f t="shared" si="2"/>
        <v>0</v>
      </c>
      <c r="G19" s="11">
        <v>0</v>
      </c>
      <c r="H19" s="11">
        <f t="shared" si="3"/>
        <v>0</v>
      </c>
      <c r="I19" s="11">
        <f t="shared" si="4"/>
        <v>0</v>
      </c>
      <c r="J19" s="11">
        <v>0</v>
      </c>
      <c r="K19" s="11">
        <f t="shared" si="5"/>
        <v>0</v>
      </c>
      <c r="L19" s="11">
        <f t="shared" si="6"/>
        <v>0</v>
      </c>
      <c r="M19" s="11">
        <v>0.177479112604437</v>
      </c>
      <c r="N19" s="11">
        <f t="shared" si="7"/>
        <v>1008.96875515622</v>
      </c>
      <c r="O19" s="11">
        <f t="shared" si="8"/>
        <v>2354.26042869786</v>
      </c>
      <c r="P19" s="11"/>
      <c r="Q19" s="11"/>
      <c r="R19" s="11"/>
      <c r="S19" s="11">
        <f t="shared" si="9"/>
        <v>0.177479112604437</v>
      </c>
      <c r="T19" s="11">
        <f t="shared" si="10"/>
        <v>3363.22918385408</v>
      </c>
    </row>
    <row r="20" ht="30" customHeight="1" spans="1:20">
      <c r="A20" s="8">
        <v>15</v>
      </c>
      <c r="B20" s="123" t="s">
        <v>126</v>
      </c>
      <c r="C20" s="11">
        <v>0</v>
      </c>
      <c r="D20" s="11">
        <f t="shared" si="0"/>
        <v>0</v>
      </c>
      <c r="E20" s="11">
        <f t="shared" si="1"/>
        <v>0</v>
      </c>
      <c r="F20" s="11">
        <f t="shared" si="2"/>
        <v>0</v>
      </c>
      <c r="G20" s="11">
        <v>0</v>
      </c>
      <c r="H20" s="11">
        <f t="shared" si="3"/>
        <v>0</v>
      </c>
      <c r="I20" s="11">
        <f t="shared" si="4"/>
        <v>0</v>
      </c>
      <c r="J20" s="11">
        <v>0</v>
      </c>
      <c r="K20" s="11">
        <f t="shared" si="5"/>
        <v>0</v>
      </c>
      <c r="L20" s="11">
        <f t="shared" si="6"/>
        <v>0</v>
      </c>
      <c r="M20" s="11">
        <v>0.098879505602472</v>
      </c>
      <c r="N20" s="11">
        <f t="shared" si="7"/>
        <v>562.129989350053</v>
      </c>
      <c r="O20" s="11">
        <f t="shared" si="8"/>
        <v>1311.63664181679</v>
      </c>
      <c r="P20" s="11"/>
      <c r="Q20" s="11"/>
      <c r="R20" s="11"/>
      <c r="S20" s="11">
        <f t="shared" si="9"/>
        <v>0.098879505602472</v>
      </c>
      <c r="T20" s="11">
        <f t="shared" si="10"/>
        <v>1873.76663116684</v>
      </c>
    </row>
    <row r="21" ht="30" customHeight="1" spans="1:20">
      <c r="A21" s="8">
        <v>16</v>
      </c>
      <c r="B21" s="123" t="s">
        <v>127</v>
      </c>
      <c r="C21" s="11">
        <v>0</v>
      </c>
      <c r="D21" s="11">
        <f t="shared" si="0"/>
        <v>0</v>
      </c>
      <c r="E21" s="11">
        <f t="shared" si="1"/>
        <v>0</v>
      </c>
      <c r="F21" s="11">
        <f t="shared" si="2"/>
        <v>0</v>
      </c>
      <c r="G21" s="11">
        <v>0.28321358393208</v>
      </c>
      <c r="H21" s="11">
        <f t="shared" si="3"/>
        <v>3220.13844930775</v>
      </c>
      <c r="I21" s="11">
        <f t="shared" si="4"/>
        <v>7513.65638171808</v>
      </c>
      <c r="J21" s="11">
        <v>0</v>
      </c>
      <c r="K21" s="11">
        <f t="shared" si="5"/>
        <v>0</v>
      </c>
      <c r="L21" s="11">
        <f t="shared" si="6"/>
        <v>0</v>
      </c>
      <c r="M21" s="11">
        <v>0.00595497022514887</v>
      </c>
      <c r="N21" s="11">
        <f t="shared" si="7"/>
        <v>33.8540057299713</v>
      </c>
      <c r="O21" s="11">
        <f t="shared" si="8"/>
        <v>78.9926800365998</v>
      </c>
      <c r="P21" s="11"/>
      <c r="Q21" s="11"/>
      <c r="R21" s="11"/>
      <c r="S21" s="11">
        <f t="shared" si="9"/>
        <v>0.289168554157229</v>
      </c>
      <c r="T21" s="11">
        <f t="shared" si="10"/>
        <v>10846.6415167924</v>
      </c>
    </row>
    <row r="22" ht="30" customHeight="1" spans="1:20">
      <c r="A22" s="8">
        <v>17</v>
      </c>
      <c r="B22" s="123" t="s">
        <v>128</v>
      </c>
      <c r="C22" s="11">
        <v>0.173099134504327</v>
      </c>
      <c r="D22" s="11">
        <f t="shared" si="0"/>
        <v>1968.1371593142</v>
      </c>
      <c r="E22" s="11">
        <f t="shared" si="1"/>
        <v>4592.3200383998</v>
      </c>
      <c r="F22" s="11">
        <f t="shared" si="2"/>
        <v>179.676901615491</v>
      </c>
      <c r="G22" s="11">
        <v>0.442752786236069</v>
      </c>
      <c r="H22" s="11">
        <f t="shared" si="3"/>
        <v>5034.0991795041</v>
      </c>
      <c r="I22" s="11">
        <f t="shared" si="4"/>
        <v>11746.2314188429</v>
      </c>
      <c r="J22" s="11">
        <v>0</v>
      </c>
      <c r="K22" s="11">
        <f t="shared" si="5"/>
        <v>0</v>
      </c>
      <c r="L22" s="11">
        <f t="shared" si="6"/>
        <v>0</v>
      </c>
      <c r="M22" s="11">
        <v>0</v>
      </c>
      <c r="N22" s="11">
        <f t="shared" si="7"/>
        <v>0</v>
      </c>
      <c r="O22" s="11">
        <f t="shared" si="8"/>
        <v>0</v>
      </c>
      <c r="P22" s="11"/>
      <c r="Q22" s="11"/>
      <c r="R22" s="11"/>
      <c r="S22" s="11">
        <f t="shared" si="9"/>
        <v>0.615851920740396</v>
      </c>
      <c r="T22" s="11">
        <f t="shared" si="10"/>
        <v>23520.4646976765</v>
      </c>
    </row>
    <row r="23" ht="30" customHeight="1" spans="1:20">
      <c r="A23" s="8">
        <v>18</v>
      </c>
      <c r="B23" s="123" t="s">
        <v>129</v>
      </c>
      <c r="C23" s="11">
        <v>0</v>
      </c>
      <c r="D23" s="11">
        <f t="shared" si="0"/>
        <v>0</v>
      </c>
      <c r="E23" s="11">
        <f t="shared" si="1"/>
        <v>0</v>
      </c>
      <c r="F23" s="11">
        <f t="shared" si="2"/>
        <v>0</v>
      </c>
      <c r="G23" s="11">
        <v>0.639941800290999</v>
      </c>
      <c r="H23" s="11">
        <f t="shared" si="3"/>
        <v>7276.13826930866</v>
      </c>
      <c r="I23" s="11">
        <f t="shared" si="4"/>
        <v>16977.6559617202</v>
      </c>
      <c r="J23" s="11">
        <v>0</v>
      </c>
      <c r="K23" s="11">
        <f t="shared" si="5"/>
        <v>0</v>
      </c>
      <c r="L23" s="11">
        <f t="shared" si="6"/>
        <v>0</v>
      </c>
      <c r="M23" s="11">
        <v>0</v>
      </c>
      <c r="N23" s="11">
        <f t="shared" si="7"/>
        <v>0</v>
      </c>
      <c r="O23" s="11">
        <f t="shared" si="8"/>
        <v>0</v>
      </c>
      <c r="P23" s="11"/>
      <c r="Q23" s="11"/>
      <c r="R23" s="11"/>
      <c r="S23" s="11">
        <f t="shared" si="9"/>
        <v>0.639941800290999</v>
      </c>
      <c r="T23" s="11">
        <f t="shared" si="10"/>
        <v>24253.7942310289</v>
      </c>
    </row>
    <row r="24" ht="30" customHeight="1" spans="1:20">
      <c r="A24" s="8">
        <v>19</v>
      </c>
      <c r="B24" s="123" t="s">
        <v>130</v>
      </c>
      <c r="C24" s="11">
        <v>3.27371863140684</v>
      </c>
      <c r="D24" s="11">
        <f t="shared" si="0"/>
        <v>37222.1808390958</v>
      </c>
      <c r="E24" s="11">
        <f t="shared" si="1"/>
        <v>86851.7552912235</v>
      </c>
      <c r="F24" s="11">
        <f t="shared" si="2"/>
        <v>3398.1199394003</v>
      </c>
      <c r="G24" s="11">
        <v>0.383653081734591</v>
      </c>
      <c r="H24" s="11">
        <f t="shared" si="3"/>
        <v>4362.1355393223</v>
      </c>
      <c r="I24" s="11">
        <f t="shared" si="4"/>
        <v>10178.3162584187</v>
      </c>
      <c r="J24" s="11">
        <v>0.008519957400213</v>
      </c>
      <c r="K24" s="11">
        <f t="shared" si="5"/>
        <v>96.8719156404218</v>
      </c>
      <c r="L24" s="11">
        <f t="shared" si="6"/>
        <v>226.034469827651</v>
      </c>
      <c r="M24" s="11">
        <v>0</v>
      </c>
      <c r="N24" s="11">
        <f t="shared" si="7"/>
        <v>0</v>
      </c>
      <c r="O24" s="11">
        <f t="shared" si="8"/>
        <v>0</v>
      </c>
      <c r="P24" s="11"/>
      <c r="Q24" s="11"/>
      <c r="R24" s="11"/>
      <c r="S24" s="11">
        <f t="shared" si="9"/>
        <v>3.66589167054164</v>
      </c>
      <c r="T24" s="11">
        <f t="shared" si="10"/>
        <v>142335.414252929</v>
      </c>
    </row>
    <row r="25" s="109" customFormat="1" ht="30" customHeight="1" spans="1:20">
      <c r="A25" s="107" t="s">
        <v>19</v>
      </c>
      <c r="B25" s="108"/>
      <c r="C25" s="110">
        <f t="shared" ref="C25:O25" si="11">SUM(C6:C24)</f>
        <v>47.8453357733211</v>
      </c>
      <c r="D25" s="110">
        <f t="shared" si="11"/>
        <v>544001.467742661</v>
      </c>
      <c r="E25" s="110">
        <f t="shared" si="11"/>
        <v>1269336.75806621</v>
      </c>
      <c r="F25" s="110">
        <f t="shared" si="11"/>
        <v>49663.4585327074</v>
      </c>
      <c r="G25" s="110">
        <f t="shared" si="11"/>
        <v>20.5036974815126</v>
      </c>
      <c r="H25" s="110">
        <f t="shared" si="11"/>
        <v>233127.040364798</v>
      </c>
      <c r="I25" s="110">
        <f t="shared" si="11"/>
        <v>543963.094184529</v>
      </c>
      <c r="J25" s="110">
        <f t="shared" si="11"/>
        <v>0.706151469242654</v>
      </c>
      <c r="K25" s="110">
        <f t="shared" si="11"/>
        <v>8028.94220528897</v>
      </c>
      <c r="L25" s="110">
        <f t="shared" si="11"/>
        <v>18734.1984790076</v>
      </c>
      <c r="M25" s="110">
        <f t="shared" si="11"/>
        <v>4.59632201838991</v>
      </c>
      <c r="N25" s="110">
        <f t="shared" si="11"/>
        <v>26130.0906745466</v>
      </c>
      <c r="O25" s="110">
        <f t="shared" si="11"/>
        <v>60970.2115739421</v>
      </c>
      <c r="P25" s="110"/>
      <c r="Q25" s="110"/>
      <c r="R25" s="110"/>
      <c r="S25" s="110">
        <f>SUM(S6:S24)</f>
        <v>73.6515067424663</v>
      </c>
      <c r="T25" s="110">
        <f>SUM(T6:T24)</f>
        <v>2753955.26182369</v>
      </c>
    </row>
    <row r="26" ht="30" customHeight="1" spans="1:20">
      <c r="A26" s="25"/>
      <c r="B26" s="25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</row>
    <row r="27" ht="30" customHeight="1" spans="1:20">
      <c r="A27" s="25"/>
      <c r="B27" s="25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</row>
  </sheetData>
  <mergeCells count="13">
    <mergeCell ref="A1:T1"/>
    <mergeCell ref="M2:T2"/>
    <mergeCell ref="C3:L3"/>
    <mergeCell ref="C4:F4"/>
    <mergeCell ref="G4:I4"/>
    <mergeCell ref="J4:L4"/>
    <mergeCell ref="A25:B25"/>
    <mergeCell ref="A3:A5"/>
    <mergeCell ref="B3:B5"/>
    <mergeCell ref="S3:S5"/>
    <mergeCell ref="T3:T5"/>
    <mergeCell ref="M3:O4"/>
    <mergeCell ref="P3:R4"/>
  </mergeCells>
  <pageMargins left="0.699305555555556" right="0.699305555555556" top="0.75" bottom="0.75" header="0.3" footer="0.3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51"/>
  <sheetViews>
    <sheetView workbookViewId="0">
      <selection activeCell="A1" sqref="A1:T1"/>
    </sheetView>
  </sheetViews>
  <sheetFormatPr defaultColWidth="9" defaultRowHeight="13.5"/>
  <cols>
    <col min="1" max="1" width="4.25" style="3" customWidth="1"/>
    <col min="2" max="2" width="10.75" style="121" customWidth="1"/>
    <col min="3" max="3" width="10.375" style="3"/>
    <col min="4" max="5" width="15.375" style="3"/>
    <col min="6" max="6" width="14.125" style="3"/>
    <col min="7" max="7" width="10.375" style="3"/>
    <col min="8" max="9" width="15.375" style="3"/>
    <col min="10" max="10" width="9.25" style="3"/>
    <col min="11" max="12" width="14.125" style="3"/>
    <col min="13" max="13" width="9.25" style="3"/>
    <col min="14" max="14" width="12.875" style="3"/>
    <col min="15" max="15" width="14.125" style="3"/>
    <col min="16" max="16" width="9" style="3"/>
    <col min="17" max="18" width="11.625" style="3"/>
    <col min="19" max="19" width="10.375" style="3"/>
    <col min="20" max="20" width="15.375" style="3"/>
    <col min="21" max="16384" width="9" style="3"/>
  </cols>
  <sheetData>
    <row r="1" ht="31.5" spans="1:20">
      <c r="A1" s="4" t="s">
        <v>131</v>
      </c>
      <c r="B1" s="122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ht="25.5" spans="1:20">
      <c r="A2" s="30"/>
      <c r="B2" s="30"/>
      <c r="C2" s="31"/>
      <c r="D2" s="31"/>
      <c r="E2" s="31"/>
      <c r="F2" s="31"/>
      <c r="G2" s="31"/>
      <c r="H2" s="31"/>
      <c r="I2" s="31"/>
      <c r="J2" s="31"/>
      <c r="K2" s="31"/>
      <c r="L2" s="31"/>
      <c r="M2" s="19"/>
      <c r="N2" s="53" t="s">
        <v>1</v>
      </c>
      <c r="O2" s="53"/>
      <c r="P2" s="53"/>
      <c r="Q2" s="53"/>
      <c r="R2" s="53"/>
      <c r="S2" s="53"/>
      <c r="T2" s="53"/>
    </row>
    <row r="3" ht="25.5" spans="1:20">
      <c r="A3" s="5" t="s">
        <v>2</v>
      </c>
      <c r="B3" s="5" t="s">
        <v>3</v>
      </c>
      <c r="C3" s="32" t="s">
        <v>4</v>
      </c>
      <c r="D3" s="33"/>
      <c r="E3" s="33"/>
      <c r="F3" s="33"/>
      <c r="G3" s="33"/>
      <c r="H3" s="33"/>
      <c r="I3" s="33"/>
      <c r="J3" s="33"/>
      <c r="K3" s="33"/>
      <c r="L3" s="41"/>
      <c r="M3" s="42" t="s">
        <v>5</v>
      </c>
      <c r="N3" s="43"/>
      <c r="O3" s="44"/>
      <c r="P3" s="42" t="s">
        <v>107</v>
      </c>
      <c r="Q3" s="43"/>
      <c r="R3" s="44"/>
      <c r="S3" s="48" t="s">
        <v>6</v>
      </c>
      <c r="T3" s="48" t="s">
        <v>7</v>
      </c>
    </row>
    <row r="4" ht="18.75" spans="1:20">
      <c r="A4" s="5"/>
      <c r="B4" s="5"/>
      <c r="C4" s="7" t="s">
        <v>8</v>
      </c>
      <c r="D4" s="7"/>
      <c r="E4" s="7"/>
      <c r="F4" s="7"/>
      <c r="G4" s="7" t="s">
        <v>9</v>
      </c>
      <c r="H4" s="7"/>
      <c r="I4" s="7"/>
      <c r="J4" s="7" t="s">
        <v>10</v>
      </c>
      <c r="K4" s="7"/>
      <c r="L4" s="7"/>
      <c r="M4" s="45"/>
      <c r="N4" s="46"/>
      <c r="O4" s="47"/>
      <c r="P4" s="45"/>
      <c r="Q4" s="46"/>
      <c r="R4" s="47"/>
      <c r="S4" s="49"/>
      <c r="T4" s="49"/>
    </row>
    <row r="5" ht="18.75" spans="1:20">
      <c r="A5" s="5"/>
      <c r="B5" s="5"/>
      <c r="C5" s="7" t="s">
        <v>11</v>
      </c>
      <c r="D5" s="7" t="s">
        <v>12</v>
      </c>
      <c r="E5" s="7" t="s">
        <v>13</v>
      </c>
      <c r="F5" s="7" t="s">
        <v>14</v>
      </c>
      <c r="G5" s="7" t="s">
        <v>11</v>
      </c>
      <c r="H5" s="7" t="s">
        <v>12</v>
      </c>
      <c r="I5" s="7" t="s">
        <v>13</v>
      </c>
      <c r="J5" s="7" t="s">
        <v>11</v>
      </c>
      <c r="K5" s="7" t="s">
        <v>12</v>
      </c>
      <c r="L5" s="7" t="s">
        <v>13</v>
      </c>
      <c r="M5" s="7" t="s">
        <v>11</v>
      </c>
      <c r="N5" s="7" t="s">
        <v>12</v>
      </c>
      <c r="O5" s="7" t="s">
        <v>13</v>
      </c>
      <c r="P5" s="7" t="s">
        <v>11</v>
      </c>
      <c r="Q5" s="7" t="s">
        <v>12</v>
      </c>
      <c r="R5" s="7" t="s">
        <v>13</v>
      </c>
      <c r="S5" s="50"/>
      <c r="T5" s="50"/>
    </row>
    <row r="6" ht="30" customHeight="1" spans="1:20">
      <c r="A6" s="8">
        <v>1</v>
      </c>
      <c r="B6" s="123" t="s">
        <v>132</v>
      </c>
      <c r="C6" s="11">
        <v>12.7857710711446</v>
      </c>
      <c r="D6" s="11">
        <f t="shared" ref="D6:D50" si="0">C6*37900*0.3</f>
        <v>145374.217078914</v>
      </c>
      <c r="E6" s="11">
        <f t="shared" ref="E6:E50" si="1">C6*37900*0.7</f>
        <v>339206.506517466</v>
      </c>
      <c r="F6" s="11">
        <f t="shared" ref="F6:F50" si="2">C6*1730*0.6</f>
        <v>13271.6303718481</v>
      </c>
      <c r="G6" s="11">
        <v>10.0684146579267</v>
      </c>
      <c r="H6" s="11">
        <f t="shared" ref="H6:H50" si="3">G6*37900*0.3</f>
        <v>114477.874660627</v>
      </c>
      <c r="I6" s="11">
        <f t="shared" ref="I6:I50" si="4">G6*37900*0.7</f>
        <v>267115.040874795</v>
      </c>
      <c r="J6" s="11">
        <v>0.44360778196109</v>
      </c>
      <c r="K6" s="11">
        <f t="shared" ref="K6:K50" si="5">J6*37900*0.3</f>
        <v>5043.82048089759</v>
      </c>
      <c r="L6" s="11">
        <f t="shared" ref="L6:L50" si="6">J6*37900*0.7</f>
        <v>11768.9144554277</v>
      </c>
      <c r="M6" s="11">
        <v>0.368638156809216</v>
      </c>
      <c r="N6" s="11">
        <f t="shared" ref="N6:N50" si="7">M6*18950*0.3</f>
        <v>2095.70792146039</v>
      </c>
      <c r="O6" s="11">
        <f t="shared" ref="O6:O50" si="8">M6*18650*0.7</f>
        <v>4812.57113714431</v>
      </c>
      <c r="P6" s="11"/>
      <c r="Q6" s="11"/>
      <c r="R6" s="11"/>
      <c r="S6" s="11">
        <f t="shared" ref="S6:S50" si="9">P6+M6+J6+G6+C6</f>
        <v>23.6664316678416</v>
      </c>
      <c r="T6" s="11">
        <f t="shared" ref="T6:T50" si="10">R6+Q6+O6+N6+L6+K6+I6+H6+F6+E6+D6</f>
        <v>903166.28349858</v>
      </c>
    </row>
    <row r="7" ht="30" customHeight="1" spans="1:20">
      <c r="A7" s="8">
        <v>2</v>
      </c>
      <c r="B7" s="123" t="s">
        <v>133</v>
      </c>
      <c r="C7" s="11">
        <v>6.04592977035115</v>
      </c>
      <c r="D7" s="11">
        <f t="shared" si="0"/>
        <v>68742.2214888926</v>
      </c>
      <c r="E7" s="11">
        <f t="shared" si="1"/>
        <v>160398.516807416</v>
      </c>
      <c r="F7" s="11">
        <f t="shared" si="2"/>
        <v>6275.67510162449</v>
      </c>
      <c r="G7" s="11">
        <v>0.523677381613092</v>
      </c>
      <c r="H7" s="11">
        <f t="shared" si="3"/>
        <v>5954.21182894086</v>
      </c>
      <c r="I7" s="11">
        <f t="shared" si="4"/>
        <v>13893.1609341953</v>
      </c>
      <c r="J7" s="11">
        <v>0</v>
      </c>
      <c r="K7" s="11">
        <f t="shared" si="5"/>
        <v>0</v>
      </c>
      <c r="L7" s="11">
        <f t="shared" si="6"/>
        <v>0</v>
      </c>
      <c r="M7" s="11">
        <v>0.575382123089385</v>
      </c>
      <c r="N7" s="11">
        <f t="shared" si="7"/>
        <v>3271.04736976315</v>
      </c>
      <c r="O7" s="11">
        <f t="shared" si="8"/>
        <v>7511.61361693192</v>
      </c>
      <c r="P7" s="11"/>
      <c r="Q7" s="11"/>
      <c r="R7" s="11"/>
      <c r="S7" s="11">
        <f t="shared" si="9"/>
        <v>7.14498927505363</v>
      </c>
      <c r="T7" s="11">
        <f t="shared" si="10"/>
        <v>266046.447147764</v>
      </c>
    </row>
    <row r="8" ht="30" customHeight="1" spans="1:20">
      <c r="A8" s="8">
        <v>3</v>
      </c>
      <c r="B8" s="123" t="s">
        <v>25</v>
      </c>
      <c r="C8" s="11">
        <v>0</v>
      </c>
      <c r="D8" s="11">
        <f t="shared" si="0"/>
        <v>0</v>
      </c>
      <c r="E8" s="11">
        <f t="shared" si="1"/>
        <v>0</v>
      </c>
      <c r="F8" s="11">
        <f t="shared" si="2"/>
        <v>0</v>
      </c>
      <c r="G8" s="11">
        <v>0.478512607436963</v>
      </c>
      <c r="H8" s="11">
        <f t="shared" si="3"/>
        <v>5440.68834655827</v>
      </c>
      <c r="I8" s="11">
        <f t="shared" si="4"/>
        <v>12694.9394753026</v>
      </c>
      <c r="J8" s="124">
        <v>0.141</v>
      </c>
      <c r="K8" s="11">
        <f t="shared" si="5"/>
        <v>1603.17</v>
      </c>
      <c r="L8" s="11">
        <f t="shared" si="6"/>
        <v>3740.73</v>
      </c>
      <c r="M8" s="11">
        <v>0</v>
      </c>
      <c r="N8" s="11">
        <f t="shared" si="7"/>
        <v>0</v>
      </c>
      <c r="O8" s="11">
        <f t="shared" si="8"/>
        <v>0</v>
      </c>
      <c r="P8" s="11"/>
      <c r="Q8" s="11"/>
      <c r="R8" s="11"/>
      <c r="S8" s="11">
        <f t="shared" si="9"/>
        <v>0.619512607436963</v>
      </c>
      <c r="T8" s="11">
        <f t="shared" si="10"/>
        <v>23479.5278218609</v>
      </c>
    </row>
    <row r="9" ht="30" customHeight="1" spans="1:20">
      <c r="A9" s="8">
        <v>4</v>
      </c>
      <c r="B9" s="123" t="s">
        <v>134</v>
      </c>
      <c r="C9" s="11">
        <v>0.390448047759761</v>
      </c>
      <c r="D9" s="11">
        <f t="shared" si="0"/>
        <v>4439.39430302848</v>
      </c>
      <c r="E9" s="11">
        <f t="shared" si="1"/>
        <v>10358.5867070665</v>
      </c>
      <c r="F9" s="11">
        <f t="shared" si="2"/>
        <v>405.285073574632</v>
      </c>
      <c r="G9" s="11">
        <v>0</v>
      </c>
      <c r="H9" s="11">
        <f t="shared" si="3"/>
        <v>0</v>
      </c>
      <c r="I9" s="11">
        <f t="shared" si="4"/>
        <v>0</v>
      </c>
      <c r="J9" s="11">
        <v>0</v>
      </c>
      <c r="K9" s="11">
        <f t="shared" si="5"/>
        <v>0</v>
      </c>
      <c r="L9" s="11">
        <f t="shared" si="6"/>
        <v>0</v>
      </c>
      <c r="M9" s="11">
        <v>0</v>
      </c>
      <c r="N9" s="11">
        <f t="shared" si="7"/>
        <v>0</v>
      </c>
      <c r="O9" s="11">
        <f t="shared" si="8"/>
        <v>0</v>
      </c>
      <c r="P9" s="11"/>
      <c r="Q9" s="11"/>
      <c r="R9" s="11"/>
      <c r="S9" s="11">
        <f t="shared" si="9"/>
        <v>0.390448047759761</v>
      </c>
      <c r="T9" s="11">
        <f t="shared" si="10"/>
        <v>15203.2660836696</v>
      </c>
    </row>
    <row r="10" ht="30" customHeight="1" spans="1:20">
      <c r="A10" s="8">
        <v>5</v>
      </c>
      <c r="B10" s="123" t="s">
        <v>135</v>
      </c>
      <c r="C10" s="11">
        <v>0</v>
      </c>
      <c r="D10" s="11">
        <f t="shared" si="0"/>
        <v>0</v>
      </c>
      <c r="E10" s="11">
        <f t="shared" si="1"/>
        <v>0</v>
      </c>
      <c r="F10" s="11">
        <f t="shared" si="2"/>
        <v>0</v>
      </c>
      <c r="G10" s="11">
        <v>0</v>
      </c>
      <c r="H10" s="11">
        <f t="shared" si="3"/>
        <v>0</v>
      </c>
      <c r="I10" s="11">
        <f t="shared" si="4"/>
        <v>0</v>
      </c>
      <c r="J10" s="11">
        <v>0</v>
      </c>
      <c r="K10" s="11">
        <f t="shared" si="5"/>
        <v>0</v>
      </c>
      <c r="L10" s="11">
        <f t="shared" si="6"/>
        <v>0</v>
      </c>
      <c r="M10" s="11">
        <v>0.593112034439828</v>
      </c>
      <c r="N10" s="11">
        <f t="shared" si="7"/>
        <v>3371.84191579042</v>
      </c>
      <c r="O10" s="11">
        <f t="shared" si="8"/>
        <v>7743.07760961195</v>
      </c>
      <c r="P10" s="11"/>
      <c r="Q10" s="11"/>
      <c r="R10" s="11"/>
      <c r="S10" s="11">
        <f t="shared" si="9"/>
        <v>0.593112034439828</v>
      </c>
      <c r="T10" s="11">
        <f t="shared" si="10"/>
        <v>11114.9195254024</v>
      </c>
    </row>
    <row r="11" ht="30" customHeight="1" spans="1:20">
      <c r="A11" s="8">
        <v>6</v>
      </c>
      <c r="B11" s="123" t="s">
        <v>136</v>
      </c>
      <c r="C11" s="11">
        <v>0.598692006539967</v>
      </c>
      <c r="D11" s="11">
        <f t="shared" si="0"/>
        <v>6807.12811435942</v>
      </c>
      <c r="E11" s="11">
        <f t="shared" si="1"/>
        <v>15883.2989335053</v>
      </c>
      <c r="F11" s="11">
        <f t="shared" si="2"/>
        <v>621.442302788486</v>
      </c>
      <c r="G11" s="11">
        <v>0</v>
      </c>
      <c r="H11" s="11">
        <f t="shared" si="3"/>
        <v>0</v>
      </c>
      <c r="I11" s="11">
        <f t="shared" si="4"/>
        <v>0</v>
      </c>
      <c r="J11" s="11">
        <v>0</v>
      </c>
      <c r="K11" s="11">
        <f t="shared" si="5"/>
        <v>0</v>
      </c>
      <c r="L11" s="11">
        <f t="shared" si="6"/>
        <v>0</v>
      </c>
      <c r="M11" s="11">
        <v>0</v>
      </c>
      <c r="N11" s="11">
        <f t="shared" si="7"/>
        <v>0</v>
      </c>
      <c r="O11" s="11">
        <f t="shared" si="8"/>
        <v>0</v>
      </c>
      <c r="P11" s="11"/>
      <c r="Q11" s="11"/>
      <c r="R11" s="11"/>
      <c r="S11" s="11">
        <f t="shared" si="9"/>
        <v>0.598692006539967</v>
      </c>
      <c r="T11" s="11">
        <f t="shared" si="10"/>
        <v>23311.8693506532</v>
      </c>
    </row>
    <row r="12" ht="30" customHeight="1" spans="1:20">
      <c r="A12" s="8">
        <v>7</v>
      </c>
      <c r="B12" s="123" t="s">
        <v>137</v>
      </c>
      <c r="C12" s="11">
        <v>1.51275743621282</v>
      </c>
      <c r="D12" s="11">
        <f t="shared" si="0"/>
        <v>17200.0520497398</v>
      </c>
      <c r="E12" s="11">
        <f t="shared" si="1"/>
        <v>40133.4547827261</v>
      </c>
      <c r="F12" s="11">
        <f t="shared" si="2"/>
        <v>1570.24221878891</v>
      </c>
      <c r="G12" s="11">
        <v>0</v>
      </c>
      <c r="H12" s="11">
        <f t="shared" si="3"/>
        <v>0</v>
      </c>
      <c r="I12" s="11">
        <f t="shared" si="4"/>
        <v>0</v>
      </c>
      <c r="J12" s="11">
        <v>0</v>
      </c>
      <c r="K12" s="11">
        <f t="shared" si="5"/>
        <v>0</v>
      </c>
      <c r="L12" s="11">
        <f t="shared" si="6"/>
        <v>0</v>
      </c>
      <c r="M12" s="11">
        <v>0</v>
      </c>
      <c r="N12" s="11">
        <f t="shared" si="7"/>
        <v>0</v>
      </c>
      <c r="O12" s="11">
        <f t="shared" si="8"/>
        <v>0</v>
      </c>
      <c r="P12" s="11"/>
      <c r="Q12" s="11"/>
      <c r="R12" s="11"/>
      <c r="S12" s="11">
        <f t="shared" si="9"/>
        <v>1.51275743621282</v>
      </c>
      <c r="T12" s="11">
        <f t="shared" si="10"/>
        <v>58903.7490512548</v>
      </c>
    </row>
    <row r="13" ht="30" customHeight="1" spans="1:20">
      <c r="A13" s="8">
        <v>8</v>
      </c>
      <c r="B13" s="123" t="s">
        <v>138</v>
      </c>
      <c r="C13" s="11">
        <v>1.24490377548112</v>
      </c>
      <c r="D13" s="11">
        <f t="shared" si="0"/>
        <v>14154.5559272203</v>
      </c>
      <c r="E13" s="11">
        <f t="shared" si="1"/>
        <v>33027.2971635141</v>
      </c>
      <c r="F13" s="11">
        <f t="shared" si="2"/>
        <v>1292.2101189494</v>
      </c>
      <c r="G13" s="11">
        <v>3.03257983710081</v>
      </c>
      <c r="H13" s="11">
        <f t="shared" si="3"/>
        <v>34480.4327478362</v>
      </c>
      <c r="I13" s="11">
        <f t="shared" si="4"/>
        <v>80454.3430782845</v>
      </c>
      <c r="J13" s="11">
        <v>0.294253528732356</v>
      </c>
      <c r="K13" s="11">
        <f t="shared" si="5"/>
        <v>3345.66262168689</v>
      </c>
      <c r="L13" s="11">
        <f t="shared" si="6"/>
        <v>7806.5461172694</v>
      </c>
      <c r="M13" s="11">
        <v>0.613811930940345</v>
      </c>
      <c r="N13" s="11">
        <f t="shared" si="7"/>
        <v>3489.52082739586</v>
      </c>
      <c r="O13" s="11">
        <f t="shared" si="8"/>
        <v>8013.3147584262</v>
      </c>
      <c r="P13" s="11"/>
      <c r="Q13" s="11"/>
      <c r="R13" s="11"/>
      <c r="S13" s="11">
        <f t="shared" si="9"/>
        <v>5.18554907225463</v>
      </c>
      <c r="T13" s="11">
        <f t="shared" si="10"/>
        <v>186063.883360583</v>
      </c>
    </row>
    <row r="14" ht="30" customHeight="1" spans="1:20">
      <c r="A14" s="8">
        <v>9</v>
      </c>
      <c r="B14" s="123" t="s">
        <v>139</v>
      </c>
      <c r="C14" s="11">
        <v>5.15043424782876</v>
      </c>
      <c r="D14" s="11">
        <f t="shared" si="0"/>
        <v>58560.437397813</v>
      </c>
      <c r="E14" s="11">
        <f t="shared" si="1"/>
        <v>136641.020594897</v>
      </c>
      <c r="F14" s="11">
        <f t="shared" si="2"/>
        <v>5346.15074924625</v>
      </c>
      <c r="G14" s="11">
        <v>3.94903025484873</v>
      </c>
      <c r="H14" s="11">
        <f t="shared" si="3"/>
        <v>44900.4739976301</v>
      </c>
      <c r="I14" s="11">
        <f t="shared" si="4"/>
        <v>104767.772661137</v>
      </c>
      <c r="J14" s="11">
        <v>0.889510552447238</v>
      </c>
      <c r="K14" s="11">
        <f t="shared" si="5"/>
        <v>10113.7349813251</v>
      </c>
      <c r="L14" s="11">
        <f t="shared" si="6"/>
        <v>23598.7149564252</v>
      </c>
      <c r="M14" s="11">
        <v>0</v>
      </c>
      <c r="N14" s="11">
        <f t="shared" si="7"/>
        <v>0</v>
      </c>
      <c r="O14" s="11">
        <f t="shared" si="8"/>
        <v>0</v>
      </c>
      <c r="P14" s="11"/>
      <c r="Q14" s="11"/>
      <c r="R14" s="11"/>
      <c r="S14" s="11">
        <f t="shared" si="9"/>
        <v>9.98897505512473</v>
      </c>
      <c r="T14" s="11">
        <f t="shared" si="10"/>
        <v>383928.305338473</v>
      </c>
    </row>
    <row r="15" ht="30" customHeight="1" spans="1:20">
      <c r="A15" s="8">
        <v>10</v>
      </c>
      <c r="B15" s="123" t="s">
        <v>140</v>
      </c>
      <c r="C15" s="11">
        <v>7.37661811690942</v>
      </c>
      <c r="D15" s="11">
        <f t="shared" si="0"/>
        <v>83872.1479892601</v>
      </c>
      <c r="E15" s="11">
        <f t="shared" si="1"/>
        <v>195701.678641607</v>
      </c>
      <c r="F15" s="11">
        <f t="shared" si="2"/>
        <v>7656.92960535198</v>
      </c>
      <c r="G15" s="11">
        <v>8.9881050594747</v>
      </c>
      <c r="H15" s="11">
        <f t="shared" si="3"/>
        <v>102194.754526227</v>
      </c>
      <c r="I15" s="11">
        <f t="shared" si="4"/>
        <v>238454.427227864</v>
      </c>
      <c r="J15" s="11">
        <v>0.0851245743771281</v>
      </c>
      <c r="K15" s="11">
        <f t="shared" si="5"/>
        <v>967.866410667947</v>
      </c>
      <c r="L15" s="11">
        <f t="shared" si="6"/>
        <v>2258.35495822521</v>
      </c>
      <c r="M15" s="11">
        <v>0.505707471462643</v>
      </c>
      <c r="N15" s="11">
        <f t="shared" si="7"/>
        <v>2874.94697526513</v>
      </c>
      <c r="O15" s="11">
        <f t="shared" si="8"/>
        <v>6602.0110399448</v>
      </c>
      <c r="P15" s="11"/>
      <c r="Q15" s="11"/>
      <c r="R15" s="11"/>
      <c r="S15" s="11">
        <f t="shared" si="9"/>
        <v>16.9555552222239</v>
      </c>
      <c r="T15" s="11">
        <f t="shared" si="10"/>
        <v>640583.117374413</v>
      </c>
    </row>
    <row r="16" ht="30" customHeight="1" spans="1:20">
      <c r="A16" s="8">
        <v>11</v>
      </c>
      <c r="B16" s="123" t="s">
        <v>141</v>
      </c>
      <c r="C16" s="11">
        <v>0</v>
      </c>
      <c r="D16" s="11">
        <f t="shared" si="0"/>
        <v>0</v>
      </c>
      <c r="E16" s="11">
        <f t="shared" si="1"/>
        <v>0</v>
      </c>
      <c r="F16" s="11">
        <f t="shared" si="2"/>
        <v>0</v>
      </c>
      <c r="G16" s="11">
        <v>0</v>
      </c>
      <c r="H16" s="11">
        <f t="shared" si="3"/>
        <v>0</v>
      </c>
      <c r="I16" s="11">
        <f t="shared" si="4"/>
        <v>0</v>
      </c>
      <c r="J16" s="11">
        <v>0</v>
      </c>
      <c r="K16" s="11">
        <f t="shared" si="5"/>
        <v>0</v>
      </c>
      <c r="L16" s="11">
        <f t="shared" si="6"/>
        <v>0</v>
      </c>
      <c r="M16" s="11">
        <v>0.73801130994345</v>
      </c>
      <c r="N16" s="11">
        <f t="shared" si="7"/>
        <v>4195.59429702851</v>
      </c>
      <c r="O16" s="11">
        <f t="shared" si="8"/>
        <v>9634.73765131174</v>
      </c>
      <c r="P16" s="11"/>
      <c r="Q16" s="11"/>
      <c r="R16" s="11"/>
      <c r="S16" s="11">
        <f t="shared" si="9"/>
        <v>0.73801130994345</v>
      </c>
      <c r="T16" s="11">
        <f t="shared" si="10"/>
        <v>13830.3319483403</v>
      </c>
    </row>
    <row r="17" ht="30" customHeight="1" spans="1:20">
      <c r="A17" s="8">
        <v>12</v>
      </c>
      <c r="B17" s="123" t="s">
        <v>142</v>
      </c>
      <c r="C17" s="11">
        <v>0.78641606791966</v>
      </c>
      <c r="D17" s="11">
        <f t="shared" si="0"/>
        <v>8941.55069224653</v>
      </c>
      <c r="E17" s="11">
        <f t="shared" si="1"/>
        <v>20863.6182819086</v>
      </c>
      <c r="F17" s="11">
        <f t="shared" si="2"/>
        <v>816.299878500607</v>
      </c>
      <c r="G17" s="11">
        <v>0</v>
      </c>
      <c r="H17" s="11">
        <f t="shared" si="3"/>
        <v>0</v>
      </c>
      <c r="I17" s="11">
        <f t="shared" si="4"/>
        <v>0</v>
      </c>
      <c r="J17" s="11">
        <v>0.184604076979615</v>
      </c>
      <c r="K17" s="11">
        <f t="shared" si="5"/>
        <v>2098.94835525822</v>
      </c>
      <c r="L17" s="11">
        <f t="shared" si="6"/>
        <v>4897.54616226919</v>
      </c>
      <c r="M17" s="11">
        <v>0</v>
      </c>
      <c r="N17" s="11">
        <f t="shared" si="7"/>
        <v>0</v>
      </c>
      <c r="O17" s="11">
        <f t="shared" si="8"/>
        <v>0</v>
      </c>
      <c r="P17" s="11"/>
      <c r="Q17" s="11"/>
      <c r="R17" s="11"/>
      <c r="S17" s="11">
        <f t="shared" si="9"/>
        <v>0.971020144899275</v>
      </c>
      <c r="T17" s="11">
        <f t="shared" si="10"/>
        <v>37617.9633701831</v>
      </c>
    </row>
    <row r="18" ht="30" customHeight="1" spans="1:20">
      <c r="A18" s="8">
        <v>13</v>
      </c>
      <c r="B18" s="123" t="s">
        <v>143</v>
      </c>
      <c r="C18" s="11">
        <v>7.55972220138899</v>
      </c>
      <c r="D18" s="11">
        <f t="shared" si="0"/>
        <v>85954.0414297928</v>
      </c>
      <c r="E18" s="11">
        <f t="shared" si="1"/>
        <v>200559.43000285</v>
      </c>
      <c r="F18" s="11">
        <f t="shared" si="2"/>
        <v>7846.99164504177</v>
      </c>
      <c r="G18" s="11">
        <v>12.8106559467203</v>
      </c>
      <c r="H18" s="11">
        <f t="shared" si="3"/>
        <v>145657.15811421</v>
      </c>
      <c r="I18" s="11">
        <f t="shared" si="4"/>
        <v>339866.70226649</v>
      </c>
      <c r="J18" s="11">
        <v>0.141014294928525</v>
      </c>
      <c r="K18" s="11">
        <f t="shared" si="5"/>
        <v>1603.33253333733</v>
      </c>
      <c r="L18" s="11">
        <f t="shared" si="6"/>
        <v>3741.10924445377</v>
      </c>
      <c r="M18" s="11">
        <v>1.71755141224294</v>
      </c>
      <c r="N18" s="11">
        <f t="shared" si="7"/>
        <v>9764.27977860111</v>
      </c>
      <c r="O18" s="11">
        <f t="shared" si="8"/>
        <v>22422.6336868316</v>
      </c>
      <c r="P18" s="11"/>
      <c r="Q18" s="11"/>
      <c r="R18" s="11"/>
      <c r="S18" s="11">
        <f t="shared" si="9"/>
        <v>22.2289438552808</v>
      </c>
      <c r="T18" s="11">
        <f t="shared" si="10"/>
        <v>817415.678701608</v>
      </c>
    </row>
    <row r="19" ht="30" customHeight="1" spans="1:20">
      <c r="A19" s="8">
        <v>14</v>
      </c>
      <c r="B19" s="123" t="s">
        <v>144</v>
      </c>
      <c r="C19" s="11">
        <v>5.54868225658872</v>
      </c>
      <c r="D19" s="11">
        <f t="shared" si="0"/>
        <v>63088.5172574137</v>
      </c>
      <c r="E19" s="11">
        <f t="shared" si="1"/>
        <v>147206.540267299</v>
      </c>
      <c r="F19" s="11">
        <f t="shared" si="2"/>
        <v>5759.53218233909</v>
      </c>
      <c r="G19" s="11">
        <v>10.5267073664632</v>
      </c>
      <c r="H19" s="11">
        <f t="shared" si="3"/>
        <v>119688.662756687</v>
      </c>
      <c r="I19" s="11">
        <f t="shared" si="4"/>
        <v>279273.546432269</v>
      </c>
      <c r="J19" s="11">
        <v>0.560457197714011</v>
      </c>
      <c r="K19" s="11">
        <f t="shared" si="5"/>
        <v>6372.39833800831</v>
      </c>
      <c r="L19" s="11">
        <f t="shared" si="6"/>
        <v>14868.9294553527</v>
      </c>
      <c r="M19" s="11">
        <v>0.621836890815546</v>
      </c>
      <c r="N19" s="11">
        <f t="shared" si="7"/>
        <v>3535.14272428638</v>
      </c>
      <c r="O19" s="11">
        <f t="shared" si="8"/>
        <v>8118.08060959695</v>
      </c>
      <c r="P19" s="11"/>
      <c r="Q19" s="11"/>
      <c r="R19" s="11"/>
      <c r="S19" s="11">
        <f t="shared" si="9"/>
        <v>17.2576837115815</v>
      </c>
      <c r="T19" s="11">
        <f t="shared" si="10"/>
        <v>647911.350023251</v>
      </c>
    </row>
    <row r="20" ht="30" customHeight="1" spans="1:20">
      <c r="A20" s="8">
        <v>15</v>
      </c>
      <c r="B20" s="123" t="s">
        <v>145</v>
      </c>
      <c r="C20" s="11">
        <v>1.40205798971005</v>
      </c>
      <c r="D20" s="11">
        <f t="shared" si="0"/>
        <v>15941.3993430033</v>
      </c>
      <c r="E20" s="11">
        <f t="shared" si="1"/>
        <v>37196.5984670076</v>
      </c>
      <c r="F20" s="11">
        <f t="shared" si="2"/>
        <v>1455.33619331903</v>
      </c>
      <c r="G20" s="11">
        <v>0</v>
      </c>
      <c r="H20" s="11">
        <f t="shared" si="3"/>
        <v>0</v>
      </c>
      <c r="I20" s="11">
        <f t="shared" si="4"/>
        <v>0</v>
      </c>
      <c r="J20" s="11">
        <v>0</v>
      </c>
      <c r="K20" s="11">
        <f t="shared" si="5"/>
        <v>0</v>
      </c>
      <c r="L20" s="11">
        <f t="shared" si="6"/>
        <v>0</v>
      </c>
      <c r="M20" s="11">
        <v>0</v>
      </c>
      <c r="N20" s="11">
        <f t="shared" si="7"/>
        <v>0</v>
      </c>
      <c r="O20" s="11">
        <f t="shared" si="8"/>
        <v>0</v>
      </c>
      <c r="P20" s="11"/>
      <c r="Q20" s="11"/>
      <c r="R20" s="11"/>
      <c r="S20" s="11">
        <f t="shared" si="9"/>
        <v>1.40205798971005</v>
      </c>
      <c r="T20" s="11">
        <f t="shared" si="10"/>
        <v>54593.3340033299</v>
      </c>
    </row>
    <row r="21" ht="30" customHeight="1" spans="1:20">
      <c r="A21" s="8">
        <v>16</v>
      </c>
      <c r="B21" s="123" t="s">
        <v>146</v>
      </c>
      <c r="C21" s="11">
        <v>2.99908500457498</v>
      </c>
      <c r="D21" s="11">
        <f t="shared" si="0"/>
        <v>34099.5965020175</v>
      </c>
      <c r="E21" s="11">
        <f t="shared" si="1"/>
        <v>79565.7251713742</v>
      </c>
      <c r="F21" s="11">
        <f t="shared" si="2"/>
        <v>3113.05023474883</v>
      </c>
      <c r="G21" s="11">
        <v>0</v>
      </c>
      <c r="H21" s="11">
        <f t="shared" si="3"/>
        <v>0</v>
      </c>
      <c r="I21" s="11">
        <f t="shared" si="4"/>
        <v>0</v>
      </c>
      <c r="J21" s="11">
        <v>0.776681116594417</v>
      </c>
      <c r="K21" s="11">
        <f t="shared" si="5"/>
        <v>8830.86429567852</v>
      </c>
      <c r="L21" s="11">
        <f t="shared" si="6"/>
        <v>20605.3500232499</v>
      </c>
      <c r="M21" s="11">
        <v>1.0679496602517</v>
      </c>
      <c r="N21" s="11">
        <f t="shared" si="7"/>
        <v>6071.29381853091</v>
      </c>
      <c r="O21" s="11">
        <f t="shared" si="8"/>
        <v>13942.0828145859</v>
      </c>
      <c r="P21" s="11"/>
      <c r="Q21" s="11"/>
      <c r="R21" s="11"/>
      <c r="S21" s="11">
        <f t="shared" si="9"/>
        <v>4.8437157814211</v>
      </c>
      <c r="T21" s="11">
        <f t="shared" si="10"/>
        <v>166227.962860186</v>
      </c>
    </row>
    <row r="22" ht="30" customHeight="1" spans="1:20">
      <c r="A22" s="8">
        <v>17</v>
      </c>
      <c r="B22" s="123" t="s">
        <v>147</v>
      </c>
      <c r="C22" s="11">
        <v>12.7513312433438</v>
      </c>
      <c r="D22" s="11">
        <f t="shared" si="0"/>
        <v>144982.636236819</v>
      </c>
      <c r="E22" s="11">
        <f t="shared" si="1"/>
        <v>338292.817885911</v>
      </c>
      <c r="F22" s="11">
        <f t="shared" si="2"/>
        <v>13235.8818305909</v>
      </c>
      <c r="G22" s="11">
        <v>7.76454617726911</v>
      </c>
      <c r="H22" s="11">
        <f t="shared" si="3"/>
        <v>88282.8900355498</v>
      </c>
      <c r="I22" s="11">
        <f t="shared" si="4"/>
        <v>205993.410082949</v>
      </c>
      <c r="J22" s="11">
        <v>1.0878245608772</v>
      </c>
      <c r="K22" s="11">
        <f t="shared" si="5"/>
        <v>12368.5652571738</v>
      </c>
      <c r="L22" s="11">
        <f t="shared" si="6"/>
        <v>28859.9856000721</v>
      </c>
      <c r="M22" s="11">
        <v>1.44764276178619</v>
      </c>
      <c r="N22" s="11">
        <f t="shared" si="7"/>
        <v>8229.84910075449</v>
      </c>
      <c r="O22" s="11">
        <f t="shared" si="8"/>
        <v>18898.9762551187</v>
      </c>
      <c r="P22" s="11"/>
      <c r="Q22" s="11"/>
      <c r="R22" s="11"/>
      <c r="S22" s="11">
        <f t="shared" si="9"/>
        <v>23.0513447432763</v>
      </c>
      <c r="T22" s="11">
        <f t="shared" si="10"/>
        <v>859145.012284939</v>
      </c>
    </row>
    <row r="23" ht="30" customHeight="1" spans="1:20">
      <c r="A23" s="8">
        <v>18</v>
      </c>
      <c r="B23" s="123" t="s">
        <v>148</v>
      </c>
      <c r="C23" s="11">
        <v>0</v>
      </c>
      <c r="D23" s="11">
        <f t="shared" si="0"/>
        <v>0</v>
      </c>
      <c r="E23" s="11">
        <f t="shared" si="1"/>
        <v>0</v>
      </c>
      <c r="F23" s="11">
        <f t="shared" si="2"/>
        <v>0</v>
      </c>
      <c r="G23" s="11">
        <v>0</v>
      </c>
      <c r="H23" s="11">
        <f t="shared" si="3"/>
        <v>0</v>
      </c>
      <c r="I23" s="11">
        <f t="shared" si="4"/>
        <v>0</v>
      </c>
      <c r="J23" s="11">
        <v>0</v>
      </c>
      <c r="K23" s="11">
        <f t="shared" si="5"/>
        <v>0</v>
      </c>
      <c r="L23" s="11">
        <f t="shared" si="6"/>
        <v>0</v>
      </c>
      <c r="M23" s="11">
        <v>1.98905005474973</v>
      </c>
      <c r="N23" s="11">
        <f t="shared" si="7"/>
        <v>11307.7495612522</v>
      </c>
      <c r="O23" s="11">
        <f t="shared" si="8"/>
        <v>25967.0484647577</v>
      </c>
      <c r="P23" s="11"/>
      <c r="Q23" s="11"/>
      <c r="R23" s="11"/>
      <c r="S23" s="11">
        <f t="shared" si="9"/>
        <v>1.98905005474973</v>
      </c>
      <c r="T23" s="11">
        <f t="shared" si="10"/>
        <v>37274.7980260099</v>
      </c>
    </row>
    <row r="24" ht="30" customHeight="1" spans="1:20">
      <c r="A24" s="8">
        <v>19</v>
      </c>
      <c r="B24" s="123" t="s">
        <v>149</v>
      </c>
      <c r="C24" s="11">
        <v>0</v>
      </c>
      <c r="D24" s="11">
        <f t="shared" si="0"/>
        <v>0</v>
      </c>
      <c r="E24" s="11">
        <f t="shared" si="1"/>
        <v>0</v>
      </c>
      <c r="F24" s="11">
        <f t="shared" si="2"/>
        <v>0</v>
      </c>
      <c r="G24" s="11">
        <v>0</v>
      </c>
      <c r="H24" s="11">
        <f t="shared" si="3"/>
        <v>0</v>
      </c>
      <c r="I24" s="11">
        <f t="shared" si="4"/>
        <v>0</v>
      </c>
      <c r="J24" s="11">
        <v>0.0429897850510747</v>
      </c>
      <c r="K24" s="11">
        <f t="shared" si="5"/>
        <v>488.793856030719</v>
      </c>
      <c r="L24" s="11">
        <f t="shared" si="6"/>
        <v>1140.51899740501</v>
      </c>
      <c r="M24" s="11">
        <v>0</v>
      </c>
      <c r="N24" s="11">
        <f t="shared" si="7"/>
        <v>0</v>
      </c>
      <c r="O24" s="11">
        <f t="shared" si="8"/>
        <v>0</v>
      </c>
      <c r="P24" s="11"/>
      <c r="Q24" s="11"/>
      <c r="R24" s="11"/>
      <c r="S24" s="11">
        <f t="shared" si="9"/>
        <v>0.0429897850510747</v>
      </c>
      <c r="T24" s="11">
        <f t="shared" si="10"/>
        <v>1629.31285343573</v>
      </c>
    </row>
    <row r="25" ht="30" customHeight="1" spans="1:20">
      <c r="A25" s="8">
        <v>20</v>
      </c>
      <c r="B25" s="123" t="s">
        <v>150</v>
      </c>
      <c r="C25" s="11">
        <v>1.86879565602172</v>
      </c>
      <c r="D25" s="11">
        <f t="shared" si="0"/>
        <v>21248.206608967</v>
      </c>
      <c r="E25" s="11">
        <f t="shared" si="1"/>
        <v>49579.1487542562</v>
      </c>
      <c r="F25" s="11">
        <f t="shared" si="2"/>
        <v>1939.80989095055</v>
      </c>
      <c r="G25" s="11">
        <v>0</v>
      </c>
      <c r="H25" s="11">
        <f t="shared" si="3"/>
        <v>0</v>
      </c>
      <c r="I25" s="11">
        <f t="shared" si="4"/>
        <v>0</v>
      </c>
      <c r="J25" s="11">
        <v>0</v>
      </c>
      <c r="K25" s="11">
        <f t="shared" si="5"/>
        <v>0</v>
      </c>
      <c r="L25" s="11">
        <f t="shared" si="6"/>
        <v>0</v>
      </c>
      <c r="M25" s="11">
        <v>0</v>
      </c>
      <c r="N25" s="11">
        <f t="shared" si="7"/>
        <v>0</v>
      </c>
      <c r="O25" s="11">
        <f t="shared" si="8"/>
        <v>0</v>
      </c>
      <c r="P25" s="11"/>
      <c r="Q25" s="11"/>
      <c r="R25" s="11"/>
      <c r="S25" s="11">
        <f t="shared" si="9"/>
        <v>1.86879565602172</v>
      </c>
      <c r="T25" s="11">
        <f t="shared" si="10"/>
        <v>72767.1652541737</v>
      </c>
    </row>
    <row r="26" ht="30" customHeight="1" spans="1:20">
      <c r="A26" s="8">
        <v>21</v>
      </c>
      <c r="B26" s="123" t="s">
        <v>151</v>
      </c>
      <c r="C26" s="11">
        <v>0.390058049709751</v>
      </c>
      <c r="D26" s="11">
        <f t="shared" si="0"/>
        <v>4434.96002519987</v>
      </c>
      <c r="E26" s="11">
        <f t="shared" si="1"/>
        <v>10348.2400587997</v>
      </c>
      <c r="F26" s="11">
        <f t="shared" si="2"/>
        <v>404.880255598721</v>
      </c>
      <c r="G26" s="11">
        <v>0</v>
      </c>
      <c r="H26" s="11">
        <f t="shared" si="3"/>
        <v>0</v>
      </c>
      <c r="I26" s="11">
        <f t="shared" si="4"/>
        <v>0</v>
      </c>
      <c r="J26" s="11">
        <v>0</v>
      </c>
      <c r="K26" s="11">
        <f t="shared" si="5"/>
        <v>0</v>
      </c>
      <c r="L26" s="11">
        <f t="shared" si="6"/>
        <v>0</v>
      </c>
      <c r="M26" s="11">
        <v>0</v>
      </c>
      <c r="N26" s="11">
        <f t="shared" si="7"/>
        <v>0</v>
      </c>
      <c r="O26" s="11">
        <f t="shared" si="8"/>
        <v>0</v>
      </c>
      <c r="P26" s="11"/>
      <c r="Q26" s="11"/>
      <c r="R26" s="11"/>
      <c r="S26" s="11">
        <f t="shared" si="9"/>
        <v>0.390058049709751</v>
      </c>
      <c r="T26" s="11">
        <f t="shared" si="10"/>
        <v>15188.0803395983</v>
      </c>
    </row>
    <row r="27" ht="30" customHeight="1" spans="1:20">
      <c r="A27" s="8">
        <v>22</v>
      </c>
      <c r="B27" s="123" t="s">
        <v>152</v>
      </c>
      <c r="C27" s="11">
        <v>0.165104174479128</v>
      </c>
      <c r="D27" s="11">
        <f t="shared" si="0"/>
        <v>1877.23446382769</v>
      </c>
      <c r="E27" s="11">
        <f t="shared" si="1"/>
        <v>4380.21374893127</v>
      </c>
      <c r="F27" s="11">
        <f t="shared" si="2"/>
        <v>171.378133109335</v>
      </c>
      <c r="G27" s="11">
        <v>0</v>
      </c>
      <c r="H27" s="11">
        <f t="shared" si="3"/>
        <v>0</v>
      </c>
      <c r="I27" s="11">
        <f t="shared" si="4"/>
        <v>0</v>
      </c>
      <c r="J27" s="11">
        <v>0</v>
      </c>
      <c r="K27" s="11">
        <f t="shared" si="5"/>
        <v>0</v>
      </c>
      <c r="L27" s="11">
        <f t="shared" si="6"/>
        <v>0</v>
      </c>
      <c r="M27" s="11">
        <v>0</v>
      </c>
      <c r="N27" s="11">
        <f t="shared" si="7"/>
        <v>0</v>
      </c>
      <c r="O27" s="11">
        <f t="shared" si="8"/>
        <v>0</v>
      </c>
      <c r="P27" s="11"/>
      <c r="Q27" s="11"/>
      <c r="R27" s="11"/>
      <c r="S27" s="11">
        <f t="shared" si="9"/>
        <v>0.165104174479128</v>
      </c>
      <c r="T27" s="11">
        <f t="shared" si="10"/>
        <v>6428.82634586829</v>
      </c>
    </row>
    <row r="28" ht="30" customHeight="1" spans="1:20">
      <c r="A28" s="8">
        <v>23</v>
      </c>
      <c r="B28" s="123" t="s">
        <v>153</v>
      </c>
      <c r="C28" s="11">
        <v>5.3641081794591</v>
      </c>
      <c r="D28" s="11">
        <f t="shared" si="0"/>
        <v>60989.91000045</v>
      </c>
      <c r="E28" s="11">
        <f t="shared" si="1"/>
        <v>142309.79000105</v>
      </c>
      <c r="F28" s="11">
        <f t="shared" si="2"/>
        <v>5567.94429027855</v>
      </c>
      <c r="G28" s="11">
        <v>7.7078464607677</v>
      </c>
      <c r="H28" s="11">
        <f t="shared" si="3"/>
        <v>87638.2142589288</v>
      </c>
      <c r="I28" s="11">
        <f t="shared" si="4"/>
        <v>204489.166604167</v>
      </c>
      <c r="J28" s="11">
        <v>1.38069809650952</v>
      </c>
      <c r="K28" s="11">
        <f t="shared" si="5"/>
        <v>15698.5373573132</v>
      </c>
      <c r="L28" s="11">
        <f t="shared" si="6"/>
        <v>36629.9205003976</v>
      </c>
      <c r="M28" s="11">
        <v>0.307423462882686</v>
      </c>
      <c r="N28" s="11">
        <f t="shared" si="7"/>
        <v>1747.70238648807</v>
      </c>
      <c r="O28" s="11">
        <f t="shared" si="8"/>
        <v>4013.41330793347</v>
      </c>
      <c r="P28" s="11"/>
      <c r="Q28" s="11"/>
      <c r="R28" s="11"/>
      <c r="S28" s="11">
        <f t="shared" si="9"/>
        <v>14.760076199619</v>
      </c>
      <c r="T28" s="11">
        <f t="shared" si="10"/>
        <v>559084.598707007</v>
      </c>
    </row>
    <row r="29" ht="30" customHeight="1" spans="1:20">
      <c r="A29" s="8">
        <v>24</v>
      </c>
      <c r="B29" s="123" t="s">
        <v>154</v>
      </c>
      <c r="C29" s="11">
        <v>3.65950170249149</v>
      </c>
      <c r="D29" s="11">
        <f t="shared" si="0"/>
        <v>41608.5343573282</v>
      </c>
      <c r="E29" s="11">
        <f t="shared" si="1"/>
        <v>97086.5801670992</v>
      </c>
      <c r="F29" s="11">
        <f t="shared" si="2"/>
        <v>3798.56276718617</v>
      </c>
      <c r="G29" s="11">
        <v>8.01762491187544</v>
      </c>
      <c r="H29" s="11">
        <f t="shared" si="3"/>
        <v>91160.3952480238</v>
      </c>
      <c r="I29" s="11">
        <f t="shared" si="4"/>
        <v>212707.588912055</v>
      </c>
      <c r="J29" s="11">
        <v>2.25292873535632</v>
      </c>
      <c r="K29" s="11">
        <f t="shared" si="5"/>
        <v>25615.7997210014</v>
      </c>
      <c r="L29" s="11">
        <f t="shared" si="6"/>
        <v>59770.1993490032</v>
      </c>
      <c r="M29" s="11">
        <v>0.430452847735761</v>
      </c>
      <c r="N29" s="11">
        <f t="shared" si="7"/>
        <v>2447.1244393778</v>
      </c>
      <c r="O29" s="11">
        <f t="shared" si="8"/>
        <v>5619.56192719036</v>
      </c>
      <c r="P29" s="11"/>
      <c r="Q29" s="11"/>
      <c r="R29" s="11"/>
      <c r="S29" s="11">
        <f t="shared" si="9"/>
        <v>14.360508197459</v>
      </c>
      <c r="T29" s="11">
        <f t="shared" si="10"/>
        <v>539814.346888266</v>
      </c>
    </row>
    <row r="30" ht="30" customHeight="1" spans="1:20">
      <c r="A30" s="8">
        <v>25</v>
      </c>
      <c r="B30" s="123" t="s">
        <v>155</v>
      </c>
      <c r="C30" s="11">
        <v>0</v>
      </c>
      <c r="D30" s="11">
        <f t="shared" si="0"/>
        <v>0</v>
      </c>
      <c r="E30" s="11">
        <f t="shared" si="1"/>
        <v>0</v>
      </c>
      <c r="F30" s="11">
        <f t="shared" si="2"/>
        <v>0</v>
      </c>
      <c r="G30" s="11">
        <v>0</v>
      </c>
      <c r="H30" s="11">
        <f t="shared" si="3"/>
        <v>0</v>
      </c>
      <c r="I30" s="11">
        <f t="shared" si="4"/>
        <v>0</v>
      </c>
      <c r="J30" s="11">
        <v>0</v>
      </c>
      <c r="K30" s="11">
        <f t="shared" si="5"/>
        <v>0</v>
      </c>
      <c r="L30" s="11">
        <f t="shared" si="6"/>
        <v>0</v>
      </c>
      <c r="M30" s="11">
        <v>0.00811495942520287</v>
      </c>
      <c r="N30" s="11">
        <f t="shared" si="7"/>
        <v>46.1335443322783</v>
      </c>
      <c r="O30" s="11">
        <f t="shared" si="8"/>
        <v>105.940795296023</v>
      </c>
      <c r="P30" s="11"/>
      <c r="Q30" s="11"/>
      <c r="R30" s="11"/>
      <c r="S30" s="11">
        <f t="shared" si="9"/>
        <v>0.00811495942520287</v>
      </c>
      <c r="T30" s="11">
        <f t="shared" si="10"/>
        <v>152.074339628302</v>
      </c>
    </row>
    <row r="31" ht="30" customHeight="1" spans="1:20">
      <c r="A31" s="8">
        <v>26</v>
      </c>
      <c r="B31" s="123" t="s">
        <v>114</v>
      </c>
      <c r="C31" s="11">
        <v>0.250228748856256</v>
      </c>
      <c r="D31" s="11">
        <f t="shared" si="0"/>
        <v>2845.10087449563</v>
      </c>
      <c r="E31" s="11">
        <f t="shared" si="1"/>
        <v>6638.56870715647</v>
      </c>
      <c r="F31" s="11">
        <f t="shared" si="2"/>
        <v>259.737441312794</v>
      </c>
      <c r="G31" s="11">
        <v>0</v>
      </c>
      <c r="H31" s="11">
        <f t="shared" si="3"/>
        <v>0</v>
      </c>
      <c r="I31" s="11">
        <f t="shared" si="4"/>
        <v>0</v>
      </c>
      <c r="J31" s="11">
        <v>0</v>
      </c>
      <c r="K31" s="11">
        <f t="shared" si="5"/>
        <v>0</v>
      </c>
      <c r="L31" s="11">
        <f t="shared" si="6"/>
        <v>0</v>
      </c>
      <c r="M31" s="11">
        <v>0</v>
      </c>
      <c r="N31" s="11">
        <f t="shared" si="7"/>
        <v>0</v>
      </c>
      <c r="O31" s="11">
        <f t="shared" si="8"/>
        <v>0</v>
      </c>
      <c r="P31" s="11"/>
      <c r="Q31" s="11"/>
      <c r="R31" s="11"/>
      <c r="S31" s="11">
        <f t="shared" si="9"/>
        <v>0.250228748856256</v>
      </c>
      <c r="T31" s="11">
        <f t="shared" si="10"/>
        <v>9743.4070229649</v>
      </c>
    </row>
    <row r="32" ht="30" customHeight="1" spans="1:20">
      <c r="A32" s="8">
        <v>27</v>
      </c>
      <c r="B32" s="123" t="s">
        <v>156</v>
      </c>
      <c r="C32" s="11">
        <v>0.428937855310723</v>
      </c>
      <c r="D32" s="11">
        <f t="shared" si="0"/>
        <v>4877.02341488292</v>
      </c>
      <c r="E32" s="11">
        <f t="shared" si="1"/>
        <v>11379.7213013935</v>
      </c>
      <c r="F32" s="11">
        <f t="shared" si="2"/>
        <v>445.23749381253</v>
      </c>
      <c r="G32" s="11">
        <v>0</v>
      </c>
      <c r="H32" s="11">
        <f t="shared" si="3"/>
        <v>0</v>
      </c>
      <c r="I32" s="11">
        <f t="shared" si="4"/>
        <v>0</v>
      </c>
      <c r="J32" s="11">
        <v>0</v>
      </c>
      <c r="K32" s="11">
        <f t="shared" si="5"/>
        <v>0</v>
      </c>
      <c r="L32" s="11">
        <f t="shared" si="6"/>
        <v>0</v>
      </c>
      <c r="M32" s="11">
        <v>0</v>
      </c>
      <c r="N32" s="11">
        <f t="shared" si="7"/>
        <v>0</v>
      </c>
      <c r="O32" s="11">
        <f t="shared" si="8"/>
        <v>0</v>
      </c>
      <c r="P32" s="11"/>
      <c r="Q32" s="11"/>
      <c r="R32" s="11"/>
      <c r="S32" s="11">
        <f t="shared" si="9"/>
        <v>0.428937855310723</v>
      </c>
      <c r="T32" s="11">
        <f t="shared" si="10"/>
        <v>16701.9822100889</v>
      </c>
    </row>
    <row r="33" ht="30" customHeight="1" spans="1:20">
      <c r="A33" s="8">
        <v>28</v>
      </c>
      <c r="B33" s="123" t="s">
        <v>117</v>
      </c>
      <c r="C33" s="11">
        <v>0</v>
      </c>
      <c r="D33" s="11">
        <f t="shared" si="0"/>
        <v>0</v>
      </c>
      <c r="E33" s="11">
        <f t="shared" si="1"/>
        <v>0</v>
      </c>
      <c r="F33" s="11">
        <f t="shared" si="2"/>
        <v>0</v>
      </c>
      <c r="G33" s="11">
        <v>0</v>
      </c>
      <c r="H33" s="11">
        <f t="shared" si="3"/>
        <v>0</v>
      </c>
      <c r="I33" s="11">
        <f t="shared" si="4"/>
        <v>0</v>
      </c>
      <c r="J33" s="11">
        <v>0.0989395053024735</v>
      </c>
      <c r="K33" s="11">
        <f t="shared" si="5"/>
        <v>1124.94217528912</v>
      </c>
      <c r="L33" s="11">
        <f t="shared" si="6"/>
        <v>2624.86507567462</v>
      </c>
      <c r="M33" s="11">
        <v>0</v>
      </c>
      <c r="N33" s="11">
        <f t="shared" si="7"/>
        <v>0</v>
      </c>
      <c r="O33" s="11">
        <f t="shared" si="8"/>
        <v>0</v>
      </c>
      <c r="P33" s="11"/>
      <c r="Q33" s="11"/>
      <c r="R33" s="11"/>
      <c r="S33" s="11">
        <f t="shared" si="9"/>
        <v>0.0989395053024735</v>
      </c>
      <c r="T33" s="11">
        <f t="shared" si="10"/>
        <v>3749.80725096375</v>
      </c>
    </row>
    <row r="34" s="3" customFormat="1" ht="30" customHeight="1" spans="1:20">
      <c r="A34" s="8">
        <v>29</v>
      </c>
      <c r="B34" s="123" t="s">
        <v>157</v>
      </c>
      <c r="C34" s="11">
        <v>17.0310048449758</v>
      </c>
      <c r="D34" s="11">
        <f t="shared" si="0"/>
        <v>193642.525087375</v>
      </c>
      <c r="E34" s="11">
        <f t="shared" si="1"/>
        <v>451832.558537208</v>
      </c>
      <c r="F34" s="11">
        <f t="shared" si="2"/>
        <v>17678.1830290849</v>
      </c>
      <c r="G34" s="11">
        <v>33.6127319363403</v>
      </c>
      <c r="H34" s="11">
        <f t="shared" si="3"/>
        <v>382176.762116189</v>
      </c>
      <c r="I34" s="11">
        <f t="shared" si="4"/>
        <v>891745.778271108</v>
      </c>
      <c r="J34" s="11">
        <v>0.815530922345388</v>
      </c>
      <c r="K34" s="11">
        <f t="shared" si="5"/>
        <v>9272.58658706706</v>
      </c>
      <c r="L34" s="11">
        <f t="shared" si="6"/>
        <v>21636.0353698231</v>
      </c>
      <c r="M34" s="11">
        <v>1.41629291853541</v>
      </c>
      <c r="N34" s="11">
        <f t="shared" si="7"/>
        <v>8051.62524187381</v>
      </c>
      <c r="O34" s="11">
        <f t="shared" si="8"/>
        <v>18489.7040514798</v>
      </c>
      <c r="P34" s="11">
        <v>0.635336823315883</v>
      </c>
      <c r="Q34" s="11">
        <f>P34*18950*0.3</f>
        <v>3611.88984055079</v>
      </c>
      <c r="R34" s="11">
        <f>P34*18950*0.7</f>
        <v>8427.74296128519</v>
      </c>
      <c r="S34" s="11">
        <f t="shared" si="9"/>
        <v>53.5108974455128</v>
      </c>
      <c r="T34" s="11">
        <f t="shared" si="10"/>
        <v>2006565.39109305</v>
      </c>
    </row>
    <row r="35" ht="30" customHeight="1" spans="1:20">
      <c r="A35" s="8">
        <v>30</v>
      </c>
      <c r="B35" s="123" t="s">
        <v>121</v>
      </c>
      <c r="C35" s="11">
        <v>0.145394273028635</v>
      </c>
      <c r="D35" s="11">
        <f t="shared" si="0"/>
        <v>1653.13288433558</v>
      </c>
      <c r="E35" s="11">
        <f t="shared" si="1"/>
        <v>3857.31006344969</v>
      </c>
      <c r="F35" s="11">
        <f t="shared" si="2"/>
        <v>150.919255403723</v>
      </c>
      <c r="G35" s="11">
        <v>0</v>
      </c>
      <c r="H35" s="11">
        <f t="shared" si="3"/>
        <v>0</v>
      </c>
      <c r="I35" s="11">
        <f t="shared" si="4"/>
        <v>0</v>
      </c>
      <c r="J35" s="11">
        <v>0</v>
      </c>
      <c r="K35" s="11">
        <f t="shared" si="5"/>
        <v>0</v>
      </c>
      <c r="L35" s="11">
        <f t="shared" si="6"/>
        <v>0</v>
      </c>
      <c r="M35" s="11">
        <v>0</v>
      </c>
      <c r="N35" s="11">
        <f t="shared" si="7"/>
        <v>0</v>
      </c>
      <c r="O35" s="11">
        <f t="shared" si="8"/>
        <v>0</v>
      </c>
      <c r="P35" s="11"/>
      <c r="Q35" s="11"/>
      <c r="R35" s="11"/>
      <c r="S35" s="11">
        <f t="shared" si="9"/>
        <v>0.145394273028635</v>
      </c>
      <c r="T35" s="11">
        <f t="shared" si="10"/>
        <v>5661.36220318899</v>
      </c>
    </row>
    <row r="36" ht="30" customHeight="1" spans="1:20">
      <c r="A36" s="8">
        <v>31</v>
      </c>
      <c r="B36" s="123" t="s">
        <v>158</v>
      </c>
      <c r="C36" s="11">
        <v>0</v>
      </c>
      <c r="D36" s="11">
        <f t="shared" si="0"/>
        <v>0</v>
      </c>
      <c r="E36" s="11">
        <f t="shared" si="1"/>
        <v>0</v>
      </c>
      <c r="F36" s="11">
        <f t="shared" si="2"/>
        <v>0</v>
      </c>
      <c r="G36" s="11">
        <v>0.472677636611817</v>
      </c>
      <c r="H36" s="11">
        <f t="shared" si="3"/>
        <v>5374.34472827636</v>
      </c>
      <c r="I36" s="11">
        <f t="shared" si="4"/>
        <v>12540.1376993115</v>
      </c>
      <c r="J36" s="11">
        <v>0.141029294853526</v>
      </c>
      <c r="K36" s="11">
        <f t="shared" si="5"/>
        <v>1603.50308248459</v>
      </c>
      <c r="L36" s="11">
        <f t="shared" si="6"/>
        <v>3741.50719246404</v>
      </c>
      <c r="M36" s="11">
        <v>0</v>
      </c>
      <c r="N36" s="11">
        <f t="shared" si="7"/>
        <v>0</v>
      </c>
      <c r="O36" s="11">
        <f t="shared" si="8"/>
        <v>0</v>
      </c>
      <c r="P36" s="11"/>
      <c r="Q36" s="11"/>
      <c r="R36" s="11"/>
      <c r="S36" s="11">
        <f t="shared" si="9"/>
        <v>0.613706931465343</v>
      </c>
      <c r="T36" s="11">
        <f t="shared" si="10"/>
        <v>23259.4927025365</v>
      </c>
    </row>
    <row r="37" ht="30" customHeight="1" spans="1:20">
      <c r="A37" s="8">
        <v>32</v>
      </c>
      <c r="B37" s="123" t="s">
        <v>124</v>
      </c>
      <c r="C37" s="11">
        <v>0</v>
      </c>
      <c r="D37" s="11">
        <f t="shared" si="0"/>
        <v>0</v>
      </c>
      <c r="E37" s="11">
        <f t="shared" si="1"/>
        <v>0</v>
      </c>
      <c r="F37" s="11">
        <f t="shared" si="2"/>
        <v>0</v>
      </c>
      <c r="G37" s="11">
        <v>0.15760421197894</v>
      </c>
      <c r="H37" s="11">
        <f t="shared" si="3"/>
        <v>1791.95989020055</v>
      </c>
      <c r="I37" s="11">
        <f t="shared" si="4"/>
        <v>4181.23974380128</v>
      </c>
      <c r="J37" s="11">
        <v>0</v>
      </c>
      <c r="K37" s="11">
        <f t="shared" si="5"/>
        <v>0</v>
      </c>
      <c r="L37" s="11">
        <f t="shared" si="6"/>
        <v>0</v>
      </c>
      <c r="M37" s="11">
        <v>0</v>
      </c>
      <c r="N37" s="11">
        <f t="shared" si="7"/>
        <v>0</v>
      </c>
      <c r="O37" s="11">
        <f t="shared" si="8"/>
        <v>0</v>
      </c>
      <c r="P37" s="11"/>
      <c r="Q37" s="11"/>
      <c r="R37" s="11"/>
      <c r="S37" s="11">
        <f t="shared" si="9"/>
        <v>0.15760421197894</v>
      </c>
      <c r="T37" s="11">
        <f t="shared" si="10"/>
        <v>5973.19963400182</v>
      </c>
    </row>
    <row r="38" ht="30" customHeight="1" spans="1:20">
      <c r="A38" s="8">
        <v>33</v>
      </c>
      <c r="B38" s="123" t="s">
        <v>159</v>
      </c>
      <c r="C38" s="11">
        <v>2.3321133394333</v>
      </c>
      <c r="D38" s="11">
        <f t="shared" si="0"/>
        <v>26516.1286693566</v>
      </c>
      <c r="E38" s="11">
        <f t="shared" si="1"/>
        <v>61870.9668951654</v>
      </c>
      <c r="F38" s="11">
        <f t="shared" si="2"/>
        <v>2420.73364633177</v>
      </c>
      <c r="G38" s="11">
        <v>0.664106679466603</v>
      </c>
      <c r="H38" s="11">
        <f t="shared" si="3"/>
        <v>7550.89294553527</v>
      </c>
      <c r="I38" s="11">
        <f t="shared" si="4"/>
        <v>17618.750206249</v>
      </c>
      <c r="J38" s="11">
        <v>0</v>
      </c>
      <c r="K38" s="11">
        <f t="shared" si="5"/>
        <v>0</v>
      </c>
      <c r="L38" s="11">
        <f t="shared" si="6"/>
        <v>0</v>
      </c>
      <c r="M38" s="11">
        <v>0.0210898945505273</v>
      </c>
      <c r="N38" s="11">
        <f t="shared" si="7"/>
        <v>119.896050519748</v>
      </c>
      <c r="O38" s="11">
        <f t="shared" si="8"/>
        <v>275.328573357134</v>
      </c>
      <c r="P38" s="11"/>
      <c r="Q38" s="11"/>
      <c r="R38" s="11"/>
      <c r="S38" s="11">
        <f t="shared" si="9"/>
        <v>3.01730991345043</v>
      </c>
      <c r="T38" s="11">
        <f t="shared" si="10"/>
        <v>116372.696986515</v>
      </c>
    </row>
    <row r="39" ht="30" customHeight="1" spans="1:20">
      <c r="A39" s="8">
        <v>34</v>
      </c>
      <c r="B39" s="123" t="s">
        <v>160</v>
      </c>
      <c r="C39" s="11">
        <v>0.0608846955765221</v>
      </c>
      <c r="D39" s="11">
        <f t="shared" si="0"/>
        <v>692.258988705056</v>
      </c>
      <c r="E39" s="11">
        <f t="shared" si="1"/>
        <v>1615.27097364513</v>
      </c>
      <c r="F39" s="11">
        <f t="shared" si="2"/>
        <v>63.1983140084299</v>
      </c>
      <c r="G39" s="11">
        <v>0</v>
      </c>
      <c r="H39" s="11">
        <f t="shared" si="3"/>
        <v>0</v>
      </c>
      <c r="I39" s="11">
        <f t="shared" si="4"/>
        <v>0</v>
      </c>
      <c r="J39" s="11">
        <v>0</v>
      </c>
      <c r="K39" s="11">
        <f t="shared" si="5"/>
        <v>0</v>
      </c>
      <c r="L39" s="11">
        <f t="shared" si="6"/>
        <v>0</v>
      </c>
      <c r="M39" s="11">
        <v>0</v>
      </c>
      <c r="N39" s="11">
        <f t="shared" si="7"/>
        <v>0</v>
      </c>
      <c r="O39" s="11">
        <f t="shared" si="8"/>
        <v>0</v>
      </c>
      <c r="P39" s="11"/>
      <c r="Q39" s="11"/>
      <c r="R39" s="11"/>
      <c r="S39" s="11">
        <f t="shared" si="9"/>
        <v>0.0608846955765221</v>
      </c>
      <c r="T39" s="11">
        <f t="shared" si="10"/>
        <v>2370.72827635862</v>
      </c>
    </row>
    <row r="40" ht="30" customHeight="1" spans="1:20">
      <c r="A40" s="8">
        <v>35</v>
      </c>
      <c r="B40" s="123" t="s">
        <v>161</v>
      </c>
      <c r="C40" s="11">
        <v>0</v>
      </c>
      <c r="D40" s="11">
        <f t="shared" si="0"/>
        <v>0</v>
      </c>
      <c r="E40" s="11">
        <f t="shared" si="1"/>
        <v>0</v>
      </c>
      <c r="F40" s="11">
        <f t="shared" si="2"/>
        <v>0</v>
      </c>
      <c r="G40" s="11">
        <v>1.07751961240194</v>
      </c>
      <c r="H40" s="11">
        <f t="shared" si="3"/>
        <v>12251.3979930101</v>
      </c>
      <c r="I40" s="11">
        <f t="shared" si="4"/>
        <v>28586.5953170235</v>
      </c>
      <c r="J40" s="11">
        <v>0.41438792806036</v>
      </c>
      <c r="K40" s="11">
        <f t="shared" si="5"/>
        <v>4711.59074204629</v>
      </c>
      <c r="L40" s="11">
        <f t="shared" si="6"/>
        <v>10993.7117314414</v>
      </c>
      <c r="M40" s="11">
        <v>0</v>
      </c>
      <c r="N40" s="11">
        <f t="shared" si="7"/>
        <v>0</v>
      </c>
      <c r="O40" s="11">
        <f t="shared" si="8"/>
        <v>0</v>
      </c>
      <c r="P40" s="11"/>
      <c r="Q40" s="11"/>
      <c r="R40" s="11"/>
      <c r="S40" s="11">
        <f t="shared" si="9"/>
        <v>1.4919075404623</v>
      </c>
      <c r="T40" s="11">
        <f t="shared" si="10"/>
        <v>56543.2957835212</v>
      </c>
    </row>
    <row r="41" ht="30" customHeight="1" spans="1:20">
      <c r="A41" s="8">
        <v>36</v>
      </c>
      <c r="B41" s="123" t="s">
        <v>162</v>
      </c>
      <c r="C41" s="11">
        <v>0</v>
      </c>
      <c r="D41" s="11">
        <f t="shared" si="0"/>
        <v>0</v>
      </c>
      <c r="E41" s="11">
        <f t="shared" si="1"/>
        <v>0</v>
      </c>
      <c r="F41" s="11">
        <f t="shared" si="2"/>
        <v>0</v>
      </c>
      <c r="G41" s="11">
        <v>0.772901135494323</v>
      </c>
      <c r="H41" s="11">
        <f t="shared" si="3"/>
        <v>8787.88591057045</v>
      </c>
      <c r="I41" s="11">
        <f t="shared" si="4"/>
        <v>20505.0671246644</v>
      </c>
      <c r="J41" s="11">
        <v>0</v>
      </c>
      <c r="K41" s="11">
        <f t="shared" si="5"/>
        <v>0</v>
      </c>
      <c r="L41" s="11">
        <f t="shared" si="6"/>
        <v>0</v>
      </c>
      <c r="M41" s="11">
        <v>0</v>
      </c>
      <c r="N41" s="11">
        <f t="shared" si="7"/>
        <v>0</v>
      </c>
      <c r="O41" s="11">
        <f t="shared" si="8"/>
        <v>0</v>
      </c>
      <c r="P41" s="11"/>
      <c r="Q41" s="11"/>
      <c r="R41" s="11"/>
      <c r="S41" s="11">
        <f t="shared" si="9"/>
        <v>0.772901135494323</v>
      </c>
      <c r="T41" s="11">
        <f t="shared" si="10"/>
        <v>29292.9530352348</v>
      </c>
    </row>
    <row r="42" ht="30" customHeight="1" spans="1:20">
      <c r="A42" s="8">
        <v>37</v>
      </c>
      <c r="B42" s="123" t="s">
        <v>163</v>
      </c>
      <c r="C42" s="11">
        <v>4.28688856555717</v>
      </c>
      <c r="D42" s="11">
        <f t="shared" si="0"/>
        <v>48741.922990385</v>
      </c>
      <c r="E42" s="11">
        <f t="shared" si="1"/>
        <v>113731.153644232</v>
      </c>
      <c r="F42" s="11">
        <f t="shared" si="2"/>
        <v>4449.79033104834</v>
      </c>
      <c r="G42" s="11">
        <v>2.09713951430243</v>
      </c>
      <c r="H42" s="11">
        <f t="shared" si="3"/>
        <v>23844.4762776186</v>
      </c>
      <c r="I42" s="11">
        <f t="shared" si="4"/>
        <v>55637.1113144435</v>
      </c>
      <c r="J42" s="11">
        <v>0.00793496032519837</v>
      </c>
      <c r="K42" s="11">
        <f t="shared" si="5"/>
        <v>90.2204988975055</v>
      </c>
      <c r="L42" s="11">
        <f t="shared" si="6"/>
        <v>210.514497427513</v>
      </c>
      <c r="M42" s="11">
        <v>0</v>
      </c>
      <c r="N42" s="11">
        <f t="shared" si="7"/>
        <v>0</v>
      </c>
      <c r="O42" s="11">
        <f t="shared" si="8"/>
        <v>0</v>
      </c>
      <c r="P42" s="11"/>
      <c r="Q42" s="11"/>
      <c r="R42" s="11"/>
      <c r="S42" s="11">
        <f t="shared" si="9"/>
        <v>6.3919630401848</v>
      </c>
      <c r="T42" s="11">
        <f t="shared" si="10"/>
        <v>246705.189554052</v>
      </c>
    </row>
    <row r="43" ht="30" customHeight="1" spans="1:20">
      <c r="A43" s="8">
        <v>38</v>
      </c>
      <c r="B43" s="123" t="s">
        <v>129</v>
      </c>
      <c r="C43" s="11">
        <v>0.841315793421033</v>
      </c>
      <c r="D43" s="11">
        <f t="shared" si="0"/>
        <v>9565.76057119714</v>
      </c>
      <c r="E43" s="11">
        <f t="shared" si="1"/>
        <v>22320.10799946</v>
      </c>
      <c r="F43" s="11">
        <f t="shared" si="2"/>
        <v>873.285793571032</v>
      </c>
      <c r="G43" s="11">
        <v>0</v>
      </c>
      <c r="H43" s="11">
        <f t="shared" si="3"/>
        <v>0</v>
      </c>
      <c r="I43" s="11">
        <f t="shared" si="4"/>
        <v>0</v>
      </c>
      <c r="J43" s="11">
        <v>0</v>
      </c>
      <c r="K43" s="11">
        <f t="shared" si="5"/>
        <v>0</v>
      </c>
      <c r="L43" s="11">
        <f t="shared" si="6"/>
        <v>0</v>
      </c>
      <c r="M43" s="11">
        <v>0</v>
      </c>
      <c r="N43" s="11">
        <f t="shared" si="7"/>
        <v>0</v>
      </c>
      <c r="O43" s="11">
        <f t="shared" si="8"/>
        <v>0</v>
      </c>
      <c r="P43" s="11"/>
      <c r="Q43" s="11"/>
      <c r="R43" s="11"/>
      <c r="S43" s="11">
        <f t="shared" si="9"/>
        <v>0.841315793421033</v>
      </c>
      <c r="T43" s="11">
        <f t="shared" si="10"/>
        <v>32759.1543642282</v>
      </c>
    </row>
    <row r="44" ht="30" customHeight="1" spans="1:20">
      <c r="A44" s="8">
        <v>39</v>
      </c>
      <c r="B44" s="123" t="s">
        <v>164</v>
      </c>
      <c r="C44" s="11">
        <v>0</v>
      </c>
      <c r="D44" s="11">
        <f t="shared" si="0"/>
        <v>0</v>
      </c>
      <c r="E44" s="11">
        <f t="shared" si="1"/>
        <v>0</v>
      </c>
      <c r="F44" s="11">
        <f t="shared" si="2"/>
        <v>0</v>
      </c>
      <c r="G44" s="11">
        <v>1.6161669191654</v>
      </c>
      <c r="H44" s="11">
        <f t="shared" si="3"/>
        <v>18375.8178709106</v>
      </c>
      <c r="I44" s="11">
        <f t="shared" si="4"/>
        <v>42876.9083654581</v>
      </c>
      <c r="J44" s="11">
        <v>0.0376048119759401</v>
      </c>
      <c r="K44" s="11">
        <f t="shared" si="5"/>
        <v>427.566712166439</v>
      </c>
      <c r="L44" s="11">
        <f t="shared" si="6"/>
        <v>997.655661721691</v>
      </c>
      <c r="M44" s="11">
        <v>0</v>
      </c>
      <c r="N44" s="11">
        <f t="shared" si="7"/>
        <v>0</v>
      </c>
      <c r="O44" s="11">
        <f t="shared" si="8"/>
        <v>0</v>
      </c>
      <c r="P44" s="11"/>
      <c r="Q44" s="11"/>
      <c r="R44" s="11"/>
      <c r="S44" s="11">
        <f t="shared" si="9"/>
        <v>1.65377173114134</v>
      </c>
      <c r="T44" s="11">
        <f t="shared" si="10"/>
        <v>62677.9486102568</v>
      </c>
    </row>
    <row r="45" ht="30" customHeight="1" spans="1:20">
      <c r="A45" s="8">
        <v>40</v>
      </c>
      <c r="B45" s="123" t="s">
        <v>165</v>
      </c>
      <c r="C45" s="11">
        <v>0.097079514602427</v>
      </c>
      <c r="D45" s="11">
        <f t="shared" si="0"/>
        <v>1103.79408102959</v>
      </c>
      <c r="E45" s="11">
        <f t="shared" si="1"/>
        <v>2575.51952240239</v>
      </c>
      <c r="F45" s="11">
        <f t="shared" si="2"/>
        <v>100.768536157319</v>
      </c>
      <c r="G45" s="11">
        <v>0</v>
      </c>
      <c r="H45" s="11">
        <f t="shared" si="3"/>
        <v>0</v>
      </c>
      <c r="I45" s="11">
        <f t="shared" si="4"/>
        <v>0</v>
      </c>
      <c r="J45" s="124">
        <v>2.825</v>
      </c>
      <c r="K45" s="11">
        <f t="shared" si="5"/>
        <v>32120.25</v>
      </c>
      <c r="L45" s="11">
        <f t="shared" si="6"/>
        <v>74947.25</v>
      </c>
      <c r="M45" s="11">
        <v>0</v>
      </c>
      <c r="N45" s="11">
        <f t="shared" si="7"/>
        <v>0</v>
      </c>
      <c r="O45" s="11">
        <f t="shared" si="8"/>
        <v>0</v>
      </c>
      <c r="P45" s="11"/>
      <c r="Q45" s="11"/>
      <c r="R45" s="11"/>
      <c r="S45" s="11">
        <f t="shared" si="9"/>
        <v>2.92207951460243</v>
      </c>
      <c r="T45" s="11">
        <f t="shared" si="10"/>
        <v>110847.582139589</v>
      </c>
    </row>
    <row r="46" ht="30" customHeight="1" spans="1:20">
      <c r="A46" s="8">
        <v>41</v>
      </c>
      <c r="B46" s="123" t="s">
        <v>166</v>
      </c>
      <c r="C46" s="11">
        <v>7.92990535047325</v>
      </c>
      <c r="D46" s="11">
        <f t="shared" si="0"/>
        <v>90163.0238348808</v>
      </c>
      <c r="E46" s="11">
        <f t="shared" si="1"/>
        <v>210380.388948055</v>
      </c>
      <c r="F46" s="11">
        <f t="shared" si="2"/>
        <v>8231.24175379123</v>
      </c>
      <c r="G46" s="11">
        <v>0.779306103469483</v>
      </c>
      <c r="H46" s="11">
        <f t="shared" si="3"/>
        <v>8860.71039644802</v>
      </c>
      <c r="I46" s="11">
        <f t="shared" si="4"/>
        <v>20674.9909250454</v>
      </c>
      <c r="J46" s="11">
        <v>0.0556947215263924</v>
      </c>
      <c r="K46" s="11">
        <f t="shared" si="5"/>
        <v>633.248983755082</v>
      </c>
      <c r="L46" s="11">
        <f t="shared" si="6"/>
        <v>1477.58096209519</v>
      </c>
      <c r="M46" s="11">
        <v>0.00916495417522912</v>
      </c>
      <c r="N46" s="11">
        <f t="shared" si="7"/>
        <v>52.1027644861775</v>
      </c>
      <c r="O46" s="11">
        <f t="shared" si="8"/>
        <v>119.648476757616</v>
      </c>
      <c r="P46" s="11"/>
      <c r="Q46" s="11"/>
      <c r="R46" s="11"/>
      <c r="S46" s="11">
        <f t="shared" si="9"/>
        <v>8.77407112964435</v>
      </c>
      <c r="T46" s="11">
        <f t="shared" si="10"/>
        <v>340592.937045315</v>
      </c>
    </row>
    <row r="47" ht="30" customHeight="1" spans="1:20">
      <c r="A47" s="8">
        <v>42</v>
      </c>
      <c r="B47" s="123" t="s">
        <v>167</v>
      </c>
      <c r="C47" s="11">
        <v>0</v>
      </c>
      <c r="D47" s="11">
        <f t="shared" si="0"/>
        <v>0</v>
      </c>
      <c r="E47" s="11">
        <f t="shared" si="1"/>
        <v>0</v>
      </c>
      <c r="F47" s="11">
        <f t="shared" si="2"/>
        <v>0</v>
      </c>
      <c r="G47" s="11">
        <v>0</v>
      </c>
      <c r="H47" s="11">
        <f t="shared" si="3"/>
        <v>0</v>
      </c>
      <c r="I47" s="11">
        <f t="shared" si="4"/>
        <v>0</v>
      </c>
      <c r="J47" s="11">
        <v>0.383743081284594</v>
      </c>
      <c r="K47" s="11">
        <f t="shared" si="5"/>
        <v>4363.15883420583</v>
      </c>
      <c r="L47" s="11">
        <f t="shared" si="6"/>
        <v>10180.7039464803</v>
      </c>
      <c r="M47" s="11">
        <v>0</v>
      </c>
      <c r="N47" s="11">
        <f t="shared" si="7"/>
        <v>0</v>
      </c>
      <c r="O47" s="11">
        <f t="shared" si="8"/>
        <v>0</v>
      </c>
      <c r="P47" s="11"/>
      <c r="Q47" s="11"/>
      <c r="R47" s="11"/>
      <c r="S47" s="11">
        <f t="shared" si="9"/>
        <v>0.383743081284594</v>
      </c>
      <c r="T47" s="11">
        <f t="shared" si="10"/>
        <v>14543.8627806861</v>
      </c>
    </row>
    <row r="48" ht="30" customHeight="1" spans="1:20">
      <c r="A48" s="8">
        <v>43</v>
      </c>
      <c r="B48" s="123" t="s">
        <v>168</v>
      </c>
      <c r="C48" s="11">
        <v>6.06476967615162</v>
      </c>
      <c r="D48" s="11">
        <f t="shared" si="0"/>
        <v>68956.4312178439</v>
      </c>
      <c r="E48" s="11">
        <f t="shared" si="1"/>
        <v>160898.339508302</v>
      </c>
      <c r="F48" s="11">
        <f t="shared" si="2"/>
        <v>6295.23092384538</v>
      </c>
      <c r="G48" s="11">
        <v>0</v>
      </c>
      <c r="H48" s="11">
        <f t="shared" si="3"/>
        <v>0</v>
      </c>
      <c r="I48" s="11">
        <f t="shared" si="4"/>
        <v>0</v>
      </c>
      <c r="J48" s="11">
        <v>0</v>
      </c>
      <c r="K48" s="11">
        <f t="shared" si="5"/>
        <v>0</v>
      </c>
      <c r="L48" s="11">
        <f t="shared" si="6"/>
        <v>0</v>
      </c>
      <c r="M48" s="11">
        <v>0.756476217618912</v>
      </c>
      <c r="N48" s="11">
        <f t="shared" si="7"/>
        <v>4300.56729716351</v>
      </c>
      <c r="O48" s="11">
        <f t="shared" si="8"/>
        <v>9875.7970210149</v>
      </c>
      <c r="P48" s="11"/>
      <c r="Q48" s="11"/>
      <c r="R48" s="11"/>
      <c r="S48" s="11">
        <f t="shared" si="9"/>
        <v>6.82124589377053</v>
      </c>
      <c r="T48" s="11">
        <f t="shared" si="10"/>
        <v>250326.36596817</v>
      </c>
    </row>
    <row r="49" ht="30" customHeight="1" spans="1:20">
      <c r="A49" s="8">
        <v>44</v>
      </c>
      <c r="B49" s="123" t="s">
        <v>169</v>
      </c>
      <c r="C49" s="11">
        <v>1.34270328648357</v>
      </c>
      <c r="D49" s="11">
        <f t="shared" si="0"/>
        <v>15266.5363673182</v>
      </c>
      <c r="E49" s="11">
        <f t="shared" si="1"/>
        <v>35621.9181904091</v>
      </c>
      <c r="F49" s="11">
        <f t="shared" si="2"/>
        <v>1393.72601136995</v>
      </c>
      <c r="G49" s="11">
        <v>0</v>
      </c>
      <c r="H49" s="11">
        <f t="shared" si="3"/>
        <v>0</v>
      </c>
      <c r="I49" s="11">
        <f t="shared" si="4"/>
        <v>0</v>
      </c>
      <c r="J49" s="11">
        <v>0</v>
      </c>
      <c r="K49" s="11">
        <f t="shared" si="5"/>
        <v>0</v>
      </c>
      <c r="L49" s="11">
        <f t="shared" si="6"/>
        <v>0</v>
      </c>
      <c r="M49" s="11">
        <v>0.0159449202753986</v>
      </c>
      <c r="N49" s="11">
        <f t="shared" si="7"/>
        <v>90.646871765641</v>
      </c>
      <c r="O49" s="11">
        <f t="shared" si="8"/>
        <v>208.160934195329</v>
      </c>
      <c r="P49" s="11"/>
      <c r="Q49" s="11"/>
      <c r="R49" s="11"/>
      <c r="S49" s="11">
        <f t="shared" si="9"/>
        <v>1.35864820675897</v>
      </c>
      <c r="T49" s="11">
        <f t="shared" si="10"/>
        <v>52580.9883750582</v>
      </c>
    </row>
    <row r="50" ht="30" customHeight="1" spans="1:20">
      <c r="A50" s="8">
        <v>45</v>
      </c>
      <c r="B50" s="123" t="s">
        <v>170</v>
      </c>
      <c r="C50" s="11">
        <v>0.360988195059025</v>
      </c>
      <c r="D50" s="11">
        <f t="shared" si="0"/>
        <v>4104.43577782111</v>
      </c>
      <c r="E50" s="11">
        <f t="shared" si="1"/>
        <v>9577.01681491593</v>
      </c>
      <c r="F50" s="11">
        <f t="shared" si="2"/>
        <v>374.705746471268</v>
      </c>
      <c r="G50" s="11">
        <v>0</v>
      </c>
      <c r="H50" s="11">
        <f t="shared" si="3"/>
        <v>0</v>
      </c>
      <c r="I50" s="11">
        <f t="shared" si="4"/>
        <v>0</v>
      </c>
      <c r="J50" s="11">
        <v>0</v>
      </c>
      <c r="K50" s="11">
        <f t="shared" si="5"/>
        <v>0</v>
      </c>
      <c r="L50" s="11">
        <f t="shared" si="6"/>
        <v>0</v>
      </c>
      <c r="M50" s="11">
        <v>0</v>
      </c>
      <c r="N50" s="11">
        <f t="shared" si="7"/>
        <v>0</v>
      </c>
      <c r="O50" s="11">
        <f t="shared" si="8"/>
        <v>0</v>
      </c>
      <c r="P50" s="11"/>
      <c r="Q50" s="11"/>
      <c r="R50" s="11"/>
      <c r="S50" s="11">
        <f t="shared" si="9"/>
        <v>0.360988195059025</v>
      </c>
      <c r="T50" s="11">
        <f t="shared" si="10"/>
        <v>14056.1583392083</v>
      </c>
    </row>
    <row r="51" s="2" customFormat="1" ht="30" customHeight="1" spans="1:20">
      <c r="A51" s="57" t="s">
        <v>19</v>
      </c>
      <c r="B51" s="58"/>
      <c r="C51" s="18">
        <f t="shared" ref="C51:T51" si="11">SUM(C6:C50)</f>
        <v>118.772631136844</v>
      </c>
      <c r="D51" s="18">
        <f t="shared" si="11"/>
        <v>1350444.81602592</v>
      </c>
      <c r="E51" s="18">
        <f t="shared" si="11"/>
        <v>3151037.90406048</v>
      </c>
      <c r="F51" s="18">
        <f t="shared" si="11"/>
        <v>123285.991120044</v>
      </c>
      <c r="G51" s="18">
        <f t="shared" si="11"/>
        <v>115.117854410728</v>
      </c>
      <c r="H51" s="18">
        <f t="shared" si="11"/>
        <v>1308890.00464998</v>
      </c>
      <c r="I51" s="18">
        <f t="shared" si="11"/>
        <v>3054076.67751661</v>
      </c>
      <c r="J51" s="18">
        <f t="shared" si="11"/>
        <v>13.0605595272024</v>
      </c>
      <c r="K51" s="18">
        <f t="shared" si="11"/>
        <v>148498.561824291</v>
      </c>
      <c r="L51" s="18">
        <f t="shared" si="11"/>
        <v>346496.644256679</v>
      </c>
      <c r="M51" s="18">
        <f t="shared" si="11"/>
        <v>13.2036539817301</v>
      </c>
      <c r="N51" s="18">
        <f t="shared" si="11"/>
        <v>75062.7728861356</v>
      </c>
      <c r="O51" s="18">
        <f t="shared" si="11"/>
        <v>172373.702731486</v>
      </c>
      <c r="P51" s="18">
        <f t="shared" si="11"/>
        <v>0.635336823315883</v>
      </c>
      <c r="Q51" s="18">
        <f t="shared" si="11"/>
        <v>3611.88984055079</v>
      </c>
      <c r="R51" s="18">
        <f t="shared" si="11"/>
        <v>8427.74296128519</v>
      </c>
      <c r="S51" s="18">
        <f t="shared" si="11"/>
        <v>260.790035879821</v>
      </c>
      <c r="T51" s="18">
        <f t="shared" si="11"/>
        <v>9742206.70787347</v>
      </c>
    </row>
  </sheetData>
  <mergeCells count="13">
    <mergeCell ref="A1:T1"/>
    <mergeCell ref="N2:T2"/>
    <mergeCell ref="C3:L3"/>
    <mergeCell ref="C4:F4"/>
    <mergeCell ref="G4:I4"/>
    <mergeCell ref="J4:L4"/>
    <mergeCell ref="A51:B51"/>
    <mergeCell ref="A3:A5"/>
    <mergeCell ref="B3:B5"/>
    <mergeCell ref="S3:S5"/>
    <mergeCell ref="T3:T5"/>
    <mergeCell ref="M3:O4"/>
    <mergeCell ref="P3:R4"/>
  </mergeCells>
  <pageMargins left="0.699305555555556" right="0.699305555555556" top="0.75" bottom="0.75" header="0.3" footer="0.3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0"/>
  <sheetViews>
    <sheetView workbookViewId="0">
      <selection activeCell="A1" sqref="A1:T1"/>
    </sheetView>
  </sheetViews>
  <sheetFormatPr defaultColWidth="8" defaultRowHeight="12.75"/>
  <cols>
    <col min="1" max="1" width="4.75" style="114" customWidth="1"/>
    <col min="2" max="2" width="13" style="114" customWidth="1"/>
    <col min="3" max="3" width="9.5" style="114" customWidth="1"/>
    <col min="4" max="4" width="13" style="114"/>
    <col min="5" max="5" width="14.25" style="114"/>
    <col min="6" max="6" width="12.75" style="114"/>
    <col min="7" max="7" width="8" style="114"/>
    <col min="8" max="9" width="14.25" style="114"/>
    <col min="10" max="10" width="8" style="114"/>
    <col min="11" max="12" width="14.25" style="114"/>
    <col min="13" max="13" width="8" style="114"/>
    <col min="14" max="15" width="14.25" style="114"/>
    <col min="16" max="18" width="8" style="114"/>
    <col min="19" max="19" width="10.625" style="114" customWidth="1"/>
    <col min="20" max="20" width="14.875" style="114" customWidth="1"/>
    <col min="21" max="16384" width="8" style="114"/>
  </cols>
  <sheetData>
    <row r="1" ht="31.5" spans="1:20">
      <c r="A1" s="4" t="s">
        <v>171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ht="25.5" spans="1:20">
      <c r="A2" s="30"/>
      <c r="B2" s="30"/>
      <c r="C2" s="31"/>
      <c r="D2" s="31"/>
      <c r="E2" s="31"/>
      <c r="F2" s="31"/>
      <c r="G2" s="31"/>
      <c r="H2" s="31"/>
      <c r="I2" s="31"/>
      <c r="J2" s="31"/>
      <c r="K2" s="31"/>
      <c r="L2" s="31"/>
      <c r="M2" s="19"/>
      <c r="N2" s="19" t="s">
        <v>1</v>
      </c>
      <c r="O2" s="19"/>
      <c r="P2" s="19"/>
      <c r="Q2" s="19"/>
      <c r="R2" s="19"/>
      <c r="S2" s="19"/>
      <c r="T2" s="19"/>
    </row>
    <row r="3" ht="25.5" spans="1:20">
      <c r="A3" s="5" t="s">
        <v>2</v>
      </c>
      <c r="B3" s="5" t="s">
        <v>3</v>
      </c>
      <c r="C3" s="32" t="s">
        <v>4</v>
      </c>
      <c r="D3" s="33"/>
      <c r="E3" s="33"/>
      <c r="F3" s="33"/>
      <c r="G3" s="33"/>
      <c r="H3" s="33"/>
      <c r="I3" s="33"/>
      <c r="J3" s="33"/>
      <c r="K3" s="33"/>
      <c r="L3" s="41"/>
      <c r="M3" s="42" t="s">
        <v>5</v>
      </c>
      <c r="N3" s="43"/>
      <c r="O3" s="44"/>
      <c r="P3" s="42" t="s">
        <v>107</v>
      </c>
      <c r="Q3" s="43"/>
      <c r="R3" s="44"/>
      <c r="S3" s="48" t="s">
        <v>6</v>
      </c>
      <c r="T3" s="48" t="s">
        <v>7</v>
      </c>
    </row>
    <row r="4" ht="18.75" spans="1:20">
      <c r="A4" s="5"/>
      <c r="B4" s="5"/>
      <c r="C4" s="7" t="s">
        <v>8</v>
      </c>
      <c r="D4" s="7"/>
      <c r="E4" s="7"/>
      <c r="F4" s="7"/>
      <c r="G4" s="7" t="s">
        <v>9</v>
      </c>
      <c r="H4" s="7"/>
      <c r="I4" s="7"/>
      <c r="J4" s="7" t="s">
        <v>10</v>
      </c>
      <c r="K4" s="7"/>
      <c r="L4" s="7"/>
      <c r="M4" s="45"/>
      <c r="N4" s="46"/>
      <c r="O4" s="47"/>
      <c r="P4" s="45"/>
      <c r="Q4" s="46"/>
      <c r="R4" s="47"/>
      <c r="S4" s="49"/>
      <c r="T4" s="49"/>
    </row>
    <row r="5" ht="18.75" spans="1:20">
      <c r="A5" s="5"/>
      <c r="B5" s="5"/>
      <c r="C5" s="7" t="s">
        <v>11</v>
      </c>
      <c r="D5" s="7" t="s">
        <v>12</v>
      </c>
      <c r="E5" s="7" t="s">
        <v>13</v>
      </c>
      <c r="F5" s="7" t="s">
        <v>14</v>
      </c>
      <c r="G5" s="7" t="s">
        <v>11</v>
      </c>
      <c r="H5" s="7" t="s">
        <v>12</v>
      </c>
      <c r="I5" s="7" t="s">
        <v>13</v>
      </c>
      <c r="J5" s="7" t="s">
        <v>11</v>
      </c>
      <c r="K5" s="7" t="s">
        <v>12</v>
      </c>
      <c r="L5" s="7" t="s">
        <v>13</v>
      </c>
      <c r="M5" s="7" t="s">
        <v>11</v>
      </c>
      <c r="N5" s="7" t="s">
        <v>12</v>
      </c>
      <c r="O5" s="7" t="s">
        <v>13</v>
      </c>
      <c r="P5" s="7" t="s">
        <v>11</v>
      </c>
      <c r="Q5" s="7" t="s">
        <v>12</v>
      </c>
      <c r="R5" s="7" t="s">
        <v>13</v>
      </c>
      <c r="S5" s="50"/>
      <c r="T5" s="50"/>
    </row>
    <row r="6" ht="30" customHeight="1" spans="1:20">
      <c r="A6" s="115">
        <v>1</v>
      </c>
      <c r="B6" s="115" t="s">
        <v>172</v>
      </c>
      <c r="C6" s="116"/>
      <c r="D6" s="116">
        <f t="shared" ref="D6:D29" si="0">C6*37900*0.3</f>
        <v>0</v>
      </c>
      <c r="E6" s="116">
        <f t="shared" ref="E6:E29" si="1">C6*37900*0.7</f>
        <v>0</v>
      </c>
      <c r="F6" s="116">
        <f t="shared" ref="F6:F29" si="2">C6*1730*0.6</f>
        <v>0</v>
      </c>
      <c r="G6" s="116">
        <v>0.200833995830021</v>
      </c>
      <c r="H6" s="116">
        <f t="shared" ref="H6:H29" si="3">G6*37900*0.3</f>
        <v>2283.48253258734</v>
      </c>
      <c r="I6" s="116">
        <f t="shared" ref="I6:I29" si="4">G6*37900*0.7</f>
        <v>5328.12590937046</v>
      </c>
      <c r="J6" s="116">
        <v>0</v>
      </c>
      <c r="K6" s="116">
        <f t="shared" ref="K6:K29" si="5">J6*37900*0.3</f>
        <v>0</v>
      </c>
      <c r="L6" s="116">
        <f t="shared" ref="L6:L29" si="6">J6*37900*0.7</f>
        <v>0</v>
      </c>
      <c r="M6" s="115"/>
      <c r="N6" s="116">
        <f t="shared" ref="N6:N29" si="7">M6*37900*0.3*0.5</f>
        <v>0</v>
      </c>
      <c r="O6" s="116">
        <f t="shared" ref="O6:O29" si="8">M6*37900*0.7*0.5</f>
        <v>0</v>
      </c>
      <c r="P6" s="115"/>
      <c r="Q6" s="115"/>
      <c r="R6" s="115"/>
      <c r="S6" s="116">
        <f t="shared" ref="S6:S29" si="9">M6+J6+G6+C6</f>
        <v>0.200833995830021</v>
      </c>
      <c r="T6" s="116">
        <f t="shared" ref="T6:T29" si="10">O6+N6+L6+K6+I6+H6+F6+E6+D6</f>
        <v>7611.6084419578</v>
      </c>
    </row>
    <row r="7" ht="30" customHeight="1" spans="1:20">
      <c r="A7" s="115">
        <v>2</v>
      </c>
      <c r="B7" s="115" t="s">
        <v>173</v>
      </c>
      <c r="C7" s="116">
        <v>4.11726941365293</v>
      </c>
      <c r="D7" s="116">
        <f t="shared" si="0"/>
        <v>46813.3532332338</v>
      </c>
      <c r="E7" s="116">
        <f t="shared" si="1"/>
        <v>109231.157544212</v>
      </c>
      <c r="F7" s="116">
        <f t="shared" si="2"/>
        <v>4273.72565137174</v>
      </c>
      <c r="G7" s="116">
        <v>7.20896395518022</v>
      </c>
      <c r="H7" s="116">
        <f t="shared" si="3"/>
        <v>81965.9201703991</v>
      </c>
      <c r="I7" s="116">
        <f t="shared" si="4"/>
        <v>191253.813730931</v>
      </c>
      <c r="J7" s="116">
        <v>0.527022364888176</v>
      </c>
      <c r="K7" s="116">
        <f t="shared" si="5"/>
        <v>5992.24428877856</v>
      </c>
      <c r="L7" s="116">
        <f t="shared" si="6"/>
        <v>13981.9033404833</v>
      </c>
      <c r="M7" s="116">
        <v>0.785096074519627</v>
      </c>
      <c r="N7" s="116">
        <f t="shared" si="7"/>
        <v>4463.27118364408</v>
      </c>
      <c r="O7" s="116">
        <f t="shared" si="8"/>
        <v>10414.2994285029</v>
      </c>
      <c r="P7" s="115"/>
      <c r="Q7" s="115"/>
      <c r="R7" s="115"/>
      <c r="S7" s="116">
        <f t="shared" si="9"/>
        <v>12.638351808241</v>
      </c>
      <c r="T7" s="116">
        <f t="shared" si="10"/>
        <v>468389.688571557</v>
      </c>
    </row>
    <row r="8" ht="30" customHeight="1" spans="1:20">
      <c r="A8" s="115">
        <v>3</v>
      </c>
      <c r="B8" s="115" t="s">
        <v>174</v>
      </c>
      <c r="C8" s="116">
        <v>0.42559287203564</v>
      </c>
      <c r="D8" s="116">
        <f t="shared" si="0"/>
        <v>4838.99095504523</v>
      </c>
      <c r="E8" s="116">
        <f t="shared" si="1"/>
        <v>11290.9788951055</v>
      </c>
      <c r="F8" s="116">
        <f t="shared" si="2"/>
        <v>441.765401172994</v>
      </c>
      <c r="G8" s="116">
        <v>0.213283933580332</v>
      </c>
      <c r="H8" s="116">
        <f t="shared" si="3"/>
        <v>2425.03832480837</v>
      </c>
      <c r="I8" s="116">
        <f t="shared" si="4"/>
        <v>5658.42275788621</v>
      </c>
      <c r="J8" s="116">
        <v>0</v>
      </c>
      <c r="K8" s="116">
        <f t="shared" si="5"/>
        <v>0</v>
      </c>
      <c r="L8" s="116">
        <f t="shared" si="6"/>
        <v>0</v>
      </c>
      <c r="M8" s="116">
        <v>0</v>
      </c>
      <c r="N8" s="116">
        <f t="shared" si="7"/>
        <v>0</v>
      </c>
      <c r="O8" s="116">
        <f t="shared" si="8"/>
        <v>0</v>
      </c>
      <c r="P8" s="115"/>
      <c r="Q8" s="115"/>
      <c r="R8" s="115"/>
      <c r="S8" s="116">
        <f t="shared" si="9"/>
        <v>0.638876805615972</v>
      </c>
      <c r="T8" s="116">
        <f t="shared" si="10"/>
        <v>24655.1963340183</v>
      </c>
    </row>
    <row r="9" ht="30" customHeight="1" spans="1:20">
      <c r="A9" s="115">
        <v>4</v>
      </c>
      <c r="B9" s="115" t="s">
        <v>175</v>
      </c>
      <c r="C9" s="116">
        <v>0.287863560682197</v>
      </c>
      <c r="D9" s="116">
        <f t="shared" si="0"/>
        <v>3273.00868495658</v>
      </c>
      <c r="E9" s="116">
        <f t="shared" si="1"/>
        <v>7637.02026489869</v>
      </c>
      <c r="F9" s="116">
        <f t="shared" si="2"/>
        <v>298.80237598812</v>
      </c>
      <c r="G9" s="116">
        <v>1.38368308158459</v>
      </c>
      <c r="H9" s="116">
        <f t="shared" si="3"/>
        <v>15732.4766376168</v>
      </c>
      <c r="I9" s="116">
        <f t="shared" si="4"/>
        <v>36709.1121544392</v>
      </c>
      <c r="J9" s="116">
        <v>0.144329278353608</v>
      </c>
      <c r="K9" s="116">
        <f t="shared" si="5"/>
        <v>1641.02389488052</v>
      </c>
      <c r="L9" s="116">
        <f t="shared" si="6"/>
        <v>3829.05575472122</v>
      </c>
      <c r="M9" s="116">
        <v>0</v>
      </c>
      <c r="N9" s="116">
        <f t="shared" si="7"/>
        <v>0</v>
      </c>
      <c r="O9" s="116">
        <f t="shared" si="8"/>
        <v>0</v>
      </c>
      <c r="P9" s="115"/>
      <c r="Q9" s="115"/>
      <c r="R9" s="115"/>
      <c r="S9" s="116">
        <f t="shared" si="9"/>
        <v>1.8158759206204</v>
      </c>
      <c r="T9" s="116">
        <f t="shared" si="10"/>
        <v>69120.4997675011</v>
      </c>
    </row>
    <row r="10" ht="30" customHeight="1" spans="1:20">
      <c r="A10" s="115">
        <v>5</v>
      </c>
      <c r="B10" s="115" t="s">
        <v>176</v>
      </c>
      <c r="C10" s="116">
        <v>6.99152504237479</v>
      </c>
      <c r="D10" s="116">
        <f t="shared" si="0"/>
        <v>79493.6397318014</v>
      </c>
      <c r="E10" s="116">
        <f t="shared" si="1"/>
        <v>185485.159374203</v>
      </c>
      <c r="F10" s="116">
        <f t="shared" si="2"/>
        <v>7257.20299398503</v>
      </c>
      <c r="G10" s="116">
        <v>13.3228433857831</v>
      </c>
      <c r="H10" s="116">
        <f t="shared" si="3"/>
        <v>151480.729296354</v>
      </c>
      <c r="I10" s="116">
        <f t="shared" si="4"/>
        <v>353455.035024826</v>
      </c>
      <c r="J10" s="116">
        <v>2.06224968875156</v>
      </c>
      <c r="K10" s="116">
        <f t="shared" si="5"/>
        <v>23447.7789611052</v>
      </c>
      <c r="L10" s="116">
        <f t="shared" si="6"/>
        <v>54711.4842425789</v>
      </c>
      <c r="M10" s="116">
        <v>0.679841600791996</v>
      </c>
      <c r="N10" s="116">
        <f t="shared" si="7"/>
        <v>3864.8995005025</v>
      </c>
      <c r="O10" s="116">
        <f t="shared" si="8"/>
        <v>9018.09883450583</v>
      </c>
      <c r="P10" s="115"/>
      <c r="Q10" s="115"/>
      <c r="R10" s="115"/>
      <c r="S10" s="116">
        <f t="shared" si="9"/>
        <v>23.0564597177014</v>
      </c>
      <c r="T10" s="116">
        <f t="shared" si="10"/>
        <v>868214.027959861</v>
      </c>
    </row>
    <row r="11" ht="37" customHeight="1" spans="1:20">
      <c r="A11" s="115">
        <v>6</v>
      </c>
      <c r="B11" s="115" t="s">
        <v>177</v>
      </c>
      <c r="C11" s="116">
        <v>0</v>
      </c>
      <c r="D11" s="116">
        <f t="shared" si="0"/>
        <v>0</v>
      </c>
      <c r="E11" s="116">
        <f t="shared" si="1"/>
        <v>0</v>
      </c>
      <c r="F11" s="116">
        <f t="shared" si="2"/>
        <v>0</v>
      </c>
      <c r="G11" s="116">
        <v>0</v>
      </c>
      <c r="H11" s="116">
        <f t="shared" si="3"/>
        <v>0</v>
      </c>
      <c r="I11" s="116">
        <f t="shared" si="4"/>
        <v>0</v>
      </c>
      <c r="J11" s="116">
        <v>0</v>
      </c>
      <c r="K11" s="116">
        <f t="shared" si="5"/>
        <v>0</v>
      </c>
      <c r="L11" s="116">
        <f t="shared" si="6"/>
        <v>0</v>
      </c>
      <c r="M11" s="116">
        <v>0.0571047144764276</v>
      </c>
      <c r="N11" s="116">
        <f t="shared" si="7"/>
        <v>324.640301798491</v>
      </c>
      <c r="O11" s="116">
        <f t="shared" si="8"/>
        <v>757.494037529812</v>
      </c>
      <c r="P11" s="115"/>
      <c r="Q11" s="115"/>
      <c r="R11" s="115"/>
      <c r="S11" s="116">
        <f t="shared" si="9"/>
        <v>0.0571047144764276</v>
      </c>
      <c r="T11" s="116">
        <f t="shared" si="10"/>
        <v>1082.1343393283</v>
      </c>
    </row>
    <row r="12" ht="30" customHeight="1" spans="1:20">
      <c r="A12" s="115">
        <v>7</v>
      </c>
      <c r="B12" s="115" t="s">
        <v>178</v>
      </c>
      <c r="C12" s="116">
        <v>0.0107849460752696</v>
      </c>
      <c r="D12" s="116">
        <f t="shared" si="0"/>
        <v>122.624836875815</v>
      </c>
      <c r="E12" s="116">
        <f t="shared" si="1"/>
        <v>286.124619376902</v>
      </c>
      <c r="F12" s="116">
        <f t="shared" si="2"/>
        <v>11.1947740261298</v>
      </c>
      <c r="G12" s="116">
        <v>0</v>
      </c>
      <c r="H12" s="116">
        <f t="shared" si="3"/>
        <v>0</v>
      </c>
      <c r="I12" s="116">
        <f t="shared" si="4"/>
        <v>0</v>
      </c>
      <c r="J12" s="116">
        <v>0</v>
      </c>
      <c r="K12" s="116">
        <f t="shared" si="5"/>
        <v>0</v>
      </c>
      <c r="L12" s="116">
        <f t="shared" si="6"/>
        <v>0</v>
      </c>
      <c r="M12" s="116">
        <v>0</v>
      </c>
      <c r="N12" s="116">
        <f t="shared" si="7"/>
        <v>0</v>
      </c>
      <c r="O12" s="116">
        <f t="shared" si="8"/>
        <v>0</v>
      </c>
      <c r="P12" s="115"/>
      <c r="Q12" s="115"/>
      <c r="R12" s="115"/>
      <c r="S12" s="116">
        <f t="shared" si="9"/>
        <v>0.0107849460752696</v>
      </c>
      <c r="T12" s="116">
        <f t="shared" si="10"/>
        <v>419.944230278848</v>
      </c>
    </row>
    <row r="13" ht="30" customHeight="1" spans="1:20">
      <c r="A13" s="115">
        <v>8</v>
      </c>
      <c r="B13" s="115" t="s">
        <v>179</v>
      </c>
      <c r="C13" s="116">
        <v>3.80876595617022</v>
      </c>
      <c r="D13" s="116">
        <f t="shared" si="0"/>
        <v>43305.6689216554</v>
      </c>
      <c r="E13" s="116">
        <f t="shared" si="1"/>
        <v>101046.560817196</v>
      </c>
      <c r="F13" s="116">
        <f t="shared" si="2"/>
        <v>3953.49906250469</v>
      </c>
      <c r="G13" s="116">
        <v>0.0702146489267554</v>
      </c>
      <c r="H13" s="116">
        <f t="shared" si="3"/>
        <v>798.340558297209</v>
      </c>
      <c r="I13" s="116">
        <f t="shared" si="4"/>
        <v>1862.79463602682</v>
      </c>
      <c r="J13" s="116">
        <v>0.488667556662217</v>
      </c>
      <c r="K13" s="116">
        <f t="shared" si="5"/>
        <v>5556.15011924941</v>
      </c>
      <c r="L13" s="116">
        <f t="shared" si="6"/>
        <v>12964.3502782486</v>
      </c>
      <c r="M13" s="116">
        <v>0</v>
      </c>
      <c r="N13" s="116">
        <f t="shared" si="7"/>
        <v>0</v>
      </c>
      <c r="O13" s="116">
        <f t="shared" si="8"/>
        <v>0</v>
      </c>
      <c r="P13" s="115"/>
      <c r="Q13" s="115"/>
      <c r="R13" s="115"/>
      <c r="S13" s="116">
        <f t="shared" si="9"/>
        <v>4.36764816175919</v>
      </c>
      <c r="T13" s="116">
        <f t="shared" si="10"/>
        <v>169487.364393178</v>
      </c>
    </row>
    <row r="14" ht="30" customHeight="1" spans="1:20">
      <c r="A14" s="115">
        <v>9</v>
      </c>
      <c r="B14" s="115" t="s">
        <v>180</v>
      </c>
      <c r="C14" s="116">
        <v>4.43130784346078</v>
      </c>
      <c r="D14" s="116">
        <f t="shared" si="0"/>
        <v>50383.9701801491</v>
      </c>
      <c r="E14" s="116">
        <f t="shared" si="1"/>
        <v>117562.597087014</v>
      </c>
      <c r="F14" s="116">
        <f t="shared" si="2"/>
        <v>4599.69754151229</v>
      </c>
      <c r="G14" s="116">
        <v>1.16378418107909</v>
      </c>
      <c r="H14" s="116">
        <f t="shared" si="3"/>
        <v>13232.2261388693</v>
      </c>
      <c r="I14" s="116">
        <f t="shared" si="4"/>
        <v>30875.1943240283</v>
      </c>
      <c r="J14" s="116">
        <v>0.780971095144524</v>
      </c>
      <c r="K14" s="116">
        <f t="shared" si="5"/>
        <v>8879.64135179324</v>
      </c>
      <c r="L14" s="116">
        <f t="shared" si="6"/>
        <v>20719.1631541842</v>
      </c>
      <c r="M14" s="116">
        <v>0</v>
      </c>
      <c r="N14" s="116">
        <f t="shared" si="7"/>
        <v>0</v>
      </c>
      <c r="O14" s="116">
        <f t="shared" si="8"/>
        <v>0</v>
      </c>
      <c r="P14" s="115"/>
      <c r="Q14" s="115"/>
      <c r="R14" s="115"/>
      <c r="S14" s="116">
        <f t="shared" si="9"/>
        <v>6.37606311968439</v>
      </c>
      <c r="T14" s="116">
        <f t="shared" si="10"/>
        <v>246252.489777551</v>
      </c>
    </row>
    <row r="15" ht="30" customHeight="1" spans="1:20">
      <c r="A15" s="115">
        <v>10</v>
      </c>
      <c r="B15" s="115" t="s">
        <v>181</v>
      </c>
      <c r="C15" s="116">
        <v>5.95830020849896</v>
      </c>
      <c r="D15" s="116">
        <f t="shared" si="0"/>
        <v>67745.8733706332</v>
      </c>
      <c r="E15" s="116">
        <f t="shared" si="1"/>
        <v>158073.704531477</v>
      </c>
      <c r="F15" s="116">
        <f t="shared" si="2"/>
        <v>6184.71561642192</v>
      </c>
      <c r="G15" s="116">
        <v>3.53705731471343</v>
      </c>
      <c r="H15" s="116">
        <f t="shared" si="3"/>
        <v>40216.3416682917</v>
      </c>
      <c r="I15" s="116">
        <f t="shared" si="4"/>
        <v>93838.1305593473</v>
      </c>
      <c r="J15" s="116">
        <v>0.58678206608967</v>
      </c>
      <c r="K15" s="116">
        <f t="shared" si="5"/>
        <v>6671.71209143955</v>
      </c>
      <c r="L15" s="116">
        <f t="shared" si="6"/>
        <v>15567.3282133589</v>
      </c>
      <c r="M15" s="116">
        <v>0.628226858865706</v>
      </c>
      <c r="N15" s="116">
        <f t="shared" si="7"/>
        <v>3571.46969265154</v>
      </c>
      <c r="O15" s="116">
        <f t="shared" si="8"/>
        <v>8333.42928285359</v>
      </c>
      <c r="P15" s="115"/>
      <c r="Q15" s="115"/>
      <c r="R15" s="115"/>
      <c r="S15" s="116">
        <f t="shared" si="9"/>
        <v>10.7103664481678</v>
      </c>
      <c r="T15" s="116">
        <f t="shared" si="10"/>
        <v>400202.705026475</v>
      </c>
    </row>
    <row r="16" ht="30" customHeight="1" spans="1:20">
      <c r="A16" s="115">
        <v>11</v>
      </c>
      <c r="B16" s="115" t="s">
        <v>182</v>
      </c>
      <c r="C16" s="116">
        <v>0</v>
      </c>
      <c r="D16" s="116">
        <f t="shared" si="0"/>
        <v>0</v>
      </c>
      <c r="E16" s="116">
        <f t="shared" si="1"/>
        <v>0</v>
      </c>
      <c r="F16" s="116">
        <f t="shared" si="2"/>
        <v>0</v>
      </c>
      <c r="G16" s="116">
        <v>0</v>
      </c>
      <c r="H16" s="116">
        <f t="shared" si="3"/>
        <v>0</v>
      </c>
      <c r="I16" s="116">
        <f t="shared" si="4"/>
        <v>0</v>
      </c>
      <c r="J16" s="116">
        <v>0</v>
      </c>
      <c r="K16" s="116">
        <f t="shared" si="5"/>
        <v>0</v>
      </c>
      <c r="L16" s="116">
        <f t="shared" si="6"/>
        <v>0</v>
      </c>
      <c r="M16" s="116">
        <v>0.145499272503637</v>
      </c>
      <c r="N16" s="116">
        <f t="shared" si="7"/>
        <v>827.163364183176</v>
      </c>
      <c r="O16" s="116">
        <f t="shared" si="8"/>
        <v>1930.04784976074</v>
      </c>
      <c r="P16" s="115"/>
      <c r="Q16" s="115"/>
      <c r="R16" s="115"/>
      <c r="S16" s="116">
        <f t="shared" si="9"/>
        <v>0.145499272503637</v>
      </c>
      <c r="T16" s="116">
        <f t="shared" si="10"/>
        <v>2757.21121394392</v>
      </c>
    </row>
    <row r="17" ht="30" customHeight="1" spans="1:20">
      <c r="A17" s="115">
        <v>12</v>
      </c>
      <c r="B17" s="115" t="s">
        <v>183</v>
      </c>
      <c r="C17" s="116">
        <v>0</v>
      </c>
      <c r="D17" s="116">
        <f t="shared" si="0"/>
        <v>0</v>
      </c>
      <c r="E17" s="116">
        <f t="shared" si="1"/>
        <v>0</v>
      </c>
      <c r="F17" s="116">
        <f t="shared" si="2"/>
        <v>0</v>
      </c>
      <c r="G17" s="116">
        <v>0.111929440352798</v>
      </c>
      <c r="H17" s="116">
        <f t="shared" si="3"/>
        <v>1272.63773681131</v>
      </c>
      <c r="I17" s="116">
        <f t="shared" si="4"/>
        <v>2969.48805255973</v>
      </c>
      <c r="J17" s="116">
        <v>0</v>
      </c>
      <c r="K17" s="116">
        <f t="shared" si="5"/>
        <v>0</v>
      </c>
      <c r="L17" s="116">
        <f t="shared" si="6"/>
        <v>0</v>
      </c>
      <c r="M17" s="116">
        <v>0</v>
      </c>
      <c r="N17" s="116">
        <f t="shared" si="7"/>
        <v>0</v>
      </c>
      <c r="O17" s="116">
        <f t="shared" si="8"/>
        <v>0</v>
      </c>
      <c r="P17" s="115"/>
      <c r="Q17" s="115"/>
      <c r="R17" s="115"/>
      <c r="S17" s="116">
        <f t="shared" si="9"/>
        <v>0.111929440352798</v>
      </c>
      <c r="T17" s="116">
        <f t="shared" si="10"/>
        <v>4242.12578937104</v>
      </c>
    </row>
    <row r="18" ht="30" customHeight="1" spans="1:20">
      <c r="A18" s="115">
        <v>13</v>
      </c>
      <c r="B18" s="115" t="s">
        <v>184</v>
      </c>
      <c r="C18" s="116">
        <v>7.94993025034875</v>
      </c>
      <c r="D18" s="116">
        <f t="shared" si="0"/>
        <v>90390.7069464653</v>
      </c>
      <c r="E18" s="116">
        <f t="shared" si="1"/>
        <v>210911.649541752</v>
      </c>
      <c r="F18" s="116">
        <f t="shared" si="2"/>
        <v>8252.027599862</v>
      </c>
      <c r="G18" s="116">
        <v>2.44207778961105</v>
      </c>
      <c r="H18" s="116">
        <f t="shared" si="3"/>
        <v>27766.4244678776</v>
      </c>
      <c r="I18" s="116">
        <f t="shared" si="4"/>
        <v>64788.3237583812</v>
      </c>
      <c r="J18" s="116">
        <v>0.740156299218504</v>
      </c>
      <c r="K18" s="116">
        <f t="shared" si="5"/>
        <v>8415.57712211439</v>
      </c>
      <c r="L18" s="116">
        <f t="shared" si="6"/>
        <v>19636.3466182669</v>
      </c>
      <c r="M18" s="116">
        <v>0</v>
      </c>
      <c r="N18" s="116">
        <f t="shared" si="7"/>
        <v>0</v>
      </c>
      <c r="O18" s="116">
        <f t="shared" si="8"/>
        <v>0</v>
      </c>
      <c r="P18" s="115"/>
      <c r="Q18" s="115"/>
      <c r="R18" s="115"/>
      <c r="S18" s="116">
        <f t="shared" si="9"/>
        <v>11.1321643391783</v>
      </c>
      <c r="T18" s="116">
        <f t="shared" si="10"/>
        <v>430161.05605472</v>
      </c>
    </row>
    <row r="19" ht="30" customHeight="1" spans="1:20">
      <c r="A19" s="115">
        <v>14</v>
      </c>
      <c r="B19" s="115" t="s">
        <v>185</v>
      </c>
      <c r="C19" s="116">
        <v>6.58484707576462</v>
      </c>
      <c r="D19" s="116">
        <f t="shared" si="0"/>
        <v>74869.7112514437</v>
      </c>
      <c r="E19" s="116">
        <f t="shared" si="1"/>
        <v>174695.992920035</v>
      </c>
      <c r="F19" s="116">
        <f t="shared" si="2"/>
        <v>6835.07126464368</v>
      </c>
      <c r="G19" s="116">
        <v>3.33080834595827</v>
      </c>
      <c r="H19" s="116">
        <f t="shared" si="3"/>
        <v>37871.2908935455</v>
      </c>
      <c r="I19" s="116">
        <f t="shared" si="4"/>
        <v>88366.3454182729</v>
      </c>
      <c r="J19" s="116">
        <v>1.07732461337693</v>
      </c>
      <c r="K19" s="116">
        <f t="shared" si="5"/>
        <v>12249.1808540957</v>
      </c>
      <c r="L19" s="116">
        <f t="shared" si="6"/>
        <v>28581.42199289</v>
      </c>
      <c r="M19" s="116">
        <v>0.0323098384508077</v>
      </c>
      <c r="N19" s="116">
        <f t="shared" si="7"/>
        <v>183.681431592842</v>
      </c>
      <c r="O19" s="116">
        <f t="shared" si="8"/>
        <v>428.590007049964</v>
      </c>
      <c r="P19" s="115"/>
      <c r="Q19" s="115"/>
      <c r="R19" s="115"/>
      <c r="S19" s="116">
        <f t="shared" si="9"/>
        <v>11.0252898735506</v>
      </c>
      <c r="T19" s="116">
        <f t="shared" si="10"/>
        <v>424081.28603357</v>
      </c>
    </row>
    <row r="20" ht="30" customHeight="1" spans="1:20">
      <c r="A20" s="115">
        <v>15</v>
      </c>
      <c r="B20" s="115" t="s">
        <v>186</v>
      </c>
      <c r="C20" s="116">
        <v>0</v>
      </c>
      <c r="D20" s="116">
        <f t="shared" si="0"/>
        <v>0</v>
      </c>
      <c r="E20" s="116">
        <f t="shared" si="1"/>
        <v>0</v>
      </c>
      <c r="F20" s="116">
        <f t="shared" si="2"/>
        <v>0</v>
      </c>
      <c r="G20" s="116">
        <v>0</v>
      </c>
      <c r="H20" s="116">
        <f t="shared" si="3"/>
        <v>0</v>
      </c>
      <c r="I20" s="116">
        <f t="shared" si="4"/>
        <v>0</v>
      </c>
      <c r="J20" s="116">
        <v>0</v>
      </c>
      <c r="K20" s="116">
        <f t="shared" si="5"/>
        <v>0</v>
      </c>
      <c r="L20" s="116">
        <f t="shared" si="6"/>
        <v>0</v>
      </c>
      <c r="M20" s="116">
        <v>0.0568347158264209</v>
      </c>
      <c r="N20" s="116">
        <f t="shared" si="7"/>
        <v>323.105359473203</v>
      </c>
      <c r="O20" s="116">
        <f t="shared" si="8"/>
        <v>753.912505437473</v>
      </c>
      <c r="P20" s="115"/>
      <c r="Q20" s="115"/>
      <c r="R20" s="115"/>
      <c r="S20" s="116">
        <f t="shared" si="9"/>
        <v>0.0568347158264209</v>
      </c>
      <c r="T20" s="116">
        <f t="shared" si="10"/>
        <v>1077.01786491068</v>
      </c>
    </row>
    <row r="21" ht="30" customHeight="1" spans="1:20">
      <c r="A21" s="115">
        <v>16</v>
      </c>
      <c r="B21" s="115" t="s">
        <v>187</v>
      </c>
      <c r="C21" s="116">
        <v>0</v>
      </c>
      <c r="D21" s="116">
        <f t="shared" si="0"/>
        <v>0</v>
      </c>
      <c r="E21" s="116">
        <f t="shared" si="1"/>
        <v>0</v>
      </c>
      <c r="F21" s="116">
        <f t="shared" si="2"/>
        <v>0</v>
      </c>
      <c r="G21" s="116">
        <v>0</v>
      </c>
      <c r="H21" s="116">
        <f t="shared" si="3"/>
        <v>0</v>
      </c>
      <c r="I21" s="116">
        <f t="shared" si="4"/>
        <v>0</v>
      </c>
      <c r="J21" s="116">
        <v>0</v>
      </c>
      <c r="K21" s="116">
        <f t="shared" si="5"/>
        <v>0</v>
      </c>
      <c r="L21" s="116">
        <f t="shared" si="6"/>
        <v>0</v>
      </c>
      <c r="M21" s="116">
        <v>0.615131924340378</v>
      </c>
      <c r="N21" s="116">
        <f t="shared" si="7"/>
        <v>3497.02498987505</v>
      </c>
      <c r="O21" s="116">
        <f t="shared" si="8"/>
        <v>8159.72497637511</v>
      </c>
      <c r="P21" s="115"/>
      <c r="Q21" s="115"/>
      <c r="R21" s="115"/>
      <c r="S21" s="116">
        <f t="shared" si="9"/>
        <v>0.615131924340378</v>
      </c>
      <c r="T21" s="116">
        <f t="shared" si="10"/>
        <v>11656.7499662502</v>
      </c>
    </row>
    <row r="22" ht="30" customHeight="1" spans="1:20">
      <c r="A22" s="115">
        <v>17</v>
      </c>
      <c r="B22" s="115" t="s">
        <v>188</v>
      </c>
      <c r="C22" s="116">
        <v>0.471972640136799</v>
      </c>
      <c r="D22" s="116">
        <f t="shared" si="0"/>
        <v>5366.32891835541</v>
      </c>
      <c r="E22" s="116">
        <f t="shared" si="1"/>
        <v>12521.4341428293</v>
      </c>
      <c r="F22" s="116">
        <f t="shared" si="2"/>
        <v>489.907600461997</v>
      </c>
      <c r="G22" s="116">
        <v>0</v>
      </c>
      <c r="H22" s="116">
        <f t="shared" si="3"/>
        <v>0</v>
      </c>
      <c r="I22" s="116">
        <f t="shared" si="4"/>
        <v>0</v>
      </c>
      <c r="J22" s="116">
        <v>0</v>
      </c>
      <c r="K22" s="116">
        <f t="shared" si="5"/>
        <v>0</v>
      </c>
      <c r="L22" s="116">
        <f t="shared" si="6"/>
        <v>0</v>
      </c>
      <c r="M22" s="116">
        <v>0</v>
      </c>
      <c r="N22" s="116">
        <f t="shared" si="7"/>
        <v>0</v>
      </c>
      <c r="O22" s="116">
        <f t="shared" si="8"/>
        <v>0</v>
      </c>
      <c r="P22" s="115"/>
      <c r="Q22" s="115"/>
      <c r="R22" s="115"/>
      <c r="S22" s="116">
        <f t="shared" si="9"/>
        <v>0.471972640136799</v>
      </c>
      <c r="T22" s="116">
        <f t="shared" si="10"/>
        <v>18377.6706616467</v>
      </c>
    </row>
    <row r="23" ht="30" customHeight="1" spans="1:20">
      <c r="A23" s="115">
        <v>18</v>
      </c>
      <c r="B23" s="115" t="s">
        <v>189</v>
      </c>
      <c r="C23" s="116">
        <v>5.29768851155744</v>
      </c>
      <c r="D23" s="116">
        <f t="shared" si="0"/>
        <v>60234.7183764081</v>
      </c>
      <c r="E23" s="116">
        <f t="shared" si="1"/>
        <v>140547.676211619</v>
      </c>
      <c r="F23" s="116">
        <f t="shared" si="2"/>
        <v>5499.00067499662</v>
      </c>
      <c r="G23" s="116">
        <v>4.16427917860411</v>
      </c>
      <c r="H23" s="116">
        <f t="shared" si="3"/>
        <v>47347.8542607287</v>
      </c>
      <c r="I23" s="116">
        <f t="shared" si="4"/>
        <v>110478.326608367</v>
      </c>
      <c r="J23" s="116">
        <v>1.01732491337543</v>
      </c>
      <c r="K23" s="116">
        <f t="shared" si="5"/>
        <v>11566.9842650786</v>
      </c>
      <c r="L23" s="116">
        <f t="shared" si="6"/>
        <v>26989.6299518502</v>
      </c>
      <c r="M23" s="116">
        <v>0.229573852130739</v>
      </c>
      <c r="N23" s="116">
        <f t="shared" si="7"/>
        <v>1305.12734936325</v>
      </c>
      <c r="O23" s="116">
        <f t="shared" si="8"/>
        <v>3045.29714851425</v>
      </c>
      <c r="P23" s="115"/>
      <c r="Q23" s="115"/>
      <c r="R23" s="115"/>
      <c r="S23" s="116">
        <f t="shared" si="9"/>
        <v>10.7088664556677</v>
      </c>
      <c r="T23" s="116">
        <f t="shared" si="10"/>
        <v>407014.614846926</v>
      </c>
    </row>
    <row r="24" ht="30" customHeight="1" spans="1:20">
      <c r="A24" s="115">
        <v>19</v>
      </c>
      <c r="B24" s="115" t="s">
        <v>190</v>
      </c>
      <c r="C24" s="116">
        <v>1.87934060329698</v>
      </c>
      <c r="D24" s="116">
        <f t="shared" si="0"/>
        <v>21368.1026594867</v>
      </c>
      <c r="E24" s="116">
        <f t="shared" si="1"/>
        <v>49858.9062054689</v>
      </c>
      <c r="F24" s="116">
        <f t="shared" si="2"/>
        <v>1950.75554622226</v>
      </c>
      <c r="G24" s="116">
        <v>1.44981775091125</v>
      </c>
      <c r="H24" s="116">
        <f t="shared" si="3"/>
        <v>16484.4278278609</v>
      </c>
      <c r="I24" s="116">
        <f t="shared" si="4"/>
        <v>38463.6649316755</v>
      </c>
      <c r="J24" s="116">
        <v>0</v>
      </c>
      <c r="K24" s="116">
        <f t="shared" si="5"/>
        <v>0</v>
      </c>
      <c r="L24" s="116">
        <f t="shared" si="6"/>
        <v>0</v>
      </c>
      <c r="M24" s="116">
        <v>0.091679541602292</v>
      </c>
      <c r="N24" s="116">
        <f t="shared" si="7"/>
        <v>521.19819400903</v>
      </c>
      <c r="O24" s="116">
        <f t="shared" si="8"/>
        <v>1216.1291193544</v>
      </c>
      <c r="P24" s="115"/>
      <c r="Q24" s="115"/>
      <c r="R24" s="115"/>
      <c r="S24" s="116">
        <f t="shared" si="9"/>
        <v>3.42083789581052</v>
      </c>
      <c r="T24" s="116">
        <f t="shared" si="10"/>
        <v>129863.184484078</v>
      </c>
    </row>
    <row r="25" ht="30" customHeight="1" spans="1:20">
      <c r="A25" s="115">
        <v>20</v>
      </c>
      <c r="B25" s="115" t="s">
        <v>191</v>
      </c>
      <c r="C25" s="116">
        <v>1.53902230488848</v>
      </c>
      <c r="D25" s="116">
        <f t="shared" si="0"/>
        <v>17498.683606582</v>
      </c>
      <c r="E25" s="116">
        <f t="shared" si="1"/>
        <v>40830.2617486914</v>
      </c>
      <c r="F25" s="116">
        <f t="shared" si="2"/>
        <v>1597.50515247424</v>
      </c>
      <c r="G25" s="116">
        <v>0.384538077309613</v>
      </c>
      <c r="H25" s="116">
        <f t="shared" si="3"/>
        <v>4372.1979390103</v>
      </c>
      <c r="I25" s="116">
        <f t="shared" si="4"/>
        <v>10201.795191024</v>
      </c>
      <c r="J25" s="116">
        <v>0.133109334453328</v>
      </c>
      <c r="K25" s="116">
        <f t="shared" si="5"/>
        <v>1513.45313273434</v>
      </c>
      <c r="L25" s="116">
        <f t="shared" si="6"/>
        <v>3531.39064304679</v>
      </c>
      <c r="M25" s="116">
        <v>0</v>
      </c>
      <c r="N25" s="116">
        <f t="shared" si="7"/>
        <v>0</v>
      </c>
      <c r="O25" s="116">
        <f t="shared" si="8"/>
        <v>0</v>
      </c>
      <c r="P25" s="115"/>
      <c r="Q25" s="115"/>
      <c r="R25" s="115"/>
      <c r="S25" s="116">
        <f t="shared" si="9"/>
        <v>2.05666971665142</v>
      </c>
      <c r="T25" s="116">
        <f t="shared" si="10"/>
        <v>79545.2874135631</v>
      </c>
    </row>
    <row r="26" ht="30" customHeight="1" spans="1:20">
      <c r="A26" s="115">
        <v>21</v>
      </c>
      <c r="B26" s="115" t="s">
        <v>192</v>
      </c>
      <c r="C26" s="116">
        <v>2.35656321718391</v>
      </c>
      <c r="D26" s="116">
        <f t="shared" si="0"/>
        <v>26794.1237793811</v>
      </c>
      <c r="E26" s="116">
        <f t="shared" si="1"/>
        <v>62519.6221518891</v>
      </c>
      <c r="F26" s="116">
        <f t="shared" si="2"/>
        <v>2446.1126194369</v>
      </c>
      <c r="G26" s="116">
        <v>0</v>
      </c>
      <c r="H26" s="116">
        <f t="shared" si="3"/>
        <v>0</v>
      </c>
      <c r="I26" s="116">
        <f t="shared" si="4"/>
        <v>0</v>
      </c>
      <c r="J26" s="116">
        <v>0.367168164159179</v>
      </c>
      <c r="K26" s="116">
        <f t="shared" si="5"/>
        <v>4174.70202648986</v>
      </c>
      <c r="L26" s="116">
        <f t="shared" si="6"/>
        <v>9740.97139514302</v>
      </c>
      <c r="M26" s="116">
        <v>0</v>
      </c>
      <c r="N26" s="116">
        <f t="shared" si="7"/>
        <v>0</v>
      </c>
      <c r="O26" s="116">
        <f t="shared" si="8"/>
        <v>0</v>
      </c>
      <c r="P26" s="115"/>
      <c r="Q26" s="115"/>
      <c r="R26" s="115"/>
      <c r="S26" s="116">
        <f t="shared" si="9"/>
        <v>2.72373138134309</v>
      </c>
      <c r="T26" s="116">
        <f t="shared" si="10"/>
        <v>105675.53197234</v>
      </c>
    </row>
    <row r="27" ht="30" customHeight="1" spans="1:20">
      <c r="A27" s="115">
        <v>22</v>
      </c>
      <c r="B27" s="115" t="s">
        <v>193</v>
      </c>
      <c r="C27" s="116">
        <v>0.483762581187094</v>
      </c>
      <c r="D27" s="116">
        <f t="shared" si="0"/>
        <v>5500.38054809726</v>
      </c>
      <c r="E27" s="116">
        <f t="shared" si="1"/>
        <v>12834.2212788936</v>
      </c>
      <c r="F27" s="116">
        <f t="shared" si="2"/>
        <v>502.145559272204</v>
      </c>
      <c r="G27" s="116">
        <v>0.189269053654732</v>
      </c>
      <c r="H27" s="116">
        <f t="shared" si="3"/>
        <v>2151.9891400543</v>
      </c>
      <c r="I27" s="116">
        <f t="shared" si="4"/>
        <v>5021.30799346004</v>
      </c>
      <c r="J27" s="116">
        <v>0.269623651881741</v>
      </c>
      <c r="K27" s="116">
        <f t="shared" si="5"/>
        <v>3065.62092189539</v>
      </c>
      <c r="L27" s="116">
        <f t="shared" si="6"/>
        <v>7153.11548442259</v>
      </c>
      <c r="M27" s="116">
        <v>0</v>
      </c>
      <c r="N27" s="116">
        <f t="shared" si="7"/>
        <v>0</v>
      </c>
      <c r="O27" s="116">
        <f t="shared" si="8"/>
        <v>0</v>
      </c>
      <c r="P27" s="115"/>
      <c r="Q27" s="115"/>
      <c r="R27" s="115"/>
      <c r="S27" s="116">
        <f t="shared" si="9"/>
        <v>0.942655286723567</v>
      </c>
      <c r="T27" s="116">
        <f t="shared" si="10"/>
        <v>36228.7809260954</v>
      </c>
    </row>
    <row r="28" ht="30" customHeight="1" spans="1:20">
      <c r="A28" s="115">
        <v>23</v>
      </c>
      <c r="B28" s="115" t="s">
        <v>194</v>
      </c>
      <c r="C28" s="116">
        <v>8.10964945175274</v>
      </c>
      <c r="D28" s="116">
        <f t="shared" si="0"/>
        <v>92206.7142664287</v>
      </c>
      <c r="E28" s="116">
        <f t="shared" si="1"/>
        <v>215148.999955</v>
      </c>
      <c r="F28" s="116">
        <f t="shared" si="2"/>
        <v>8417.81613091934</v>
      </c>
      <c r="G28" s="116">
        <v>3.54769226153869</v>
      </c>
      <c r="H28" s="116">
        <f t="shared" si="3"/>
        <v>40337.2610136949</v>
      </c>
      <c r="I28" s="116">
        <f t="shared" si="4"/>
        <v>94120.2756986215</v>
      </c>
      <c r="J28" s="116">
        <v>1.45557772211139</v>
      </c>
      <c r="K28" s="116">
        <f t="shared" si="5"/>
        <v>16549.9187004065</v>
      </c>
      <c r="L28" s="116">
        <f t="shared" si="6"/>
        <v>38616.4769676152</v>
      </c>
      <c r="M28" s="116">
        <v>0.222703886480568</v>
      </c>
      <c r="N28" s="116">
        <f t="shared" si="7"/>
        <v>1266.07159464203</v>
      </c>
      <c r="O28" s="116">
        <f t="shared" si="8"/>
        <v>2954.16705416473</v>
      </c>
      <c r="P28" s="115"/>
      <c r="Q28" s="115"/>
      <c r="R28" s="115"/>
      <c r="S28" s="116">
        <f t="shared" si="9"/>
        <v>13.3356233218834</v>
      </c>
      <c r="T28" s="116">
        <f t="shared" si="10"/>
        <v>509617.701381493</v>
      </c>
    </row>
    <row r="29" ht="30" customHeight="1" spans="1:20">
      <c r="A29" s="115">
        <v>24</v>
      </c>
      <c r="B29" s="115" t="s">
        <v>195</v>
      </c>
      <c r="C29" s="116">
        <v>6.36989815050925</v>
      </c>
      <c r="D29" s="116">
        <f t="shared" si="0"/>
        <v>72425.7419712902</v>
      </c>
      <c r="E29" s="116">
        <f t="shared" si="1"/>
        <v>168993.39793301</v>
      </c>
      <c r="F29" s="116">
        <f t="shared" si="2"/>
        <v>6611.9542802286</v>
      </c>
      <c r="G29" s="116">
        <v>3.44369778151109</v>
      </c>
      <c r="H29" s="116">
        <f t="shared" si="3"/>
        <v>39154.8437757811</v>
      </c>
      <c r="I29" s="116">
        <f t="shared" si="4"/>
        <v>91361.3021434892</v>
      </c>
      <c r="J29" s="116">
        <v>1.64664676676617</v>
      </c>
      <c r="K29" s="116">
        <f t="shared" si="5"/>
        <v>18722.3737381314</v>
      </c>
      <c r="L29" s="116">
        <f t="shared" si="6"/>
        <v>43685.5387223065</v>
      </c>
      <c r="M29" s="116">
        <v>0.969820150899245</v>
      </c>
      <c r="N29" s="116">
        <f t="shared" si="7"/>
        <v>5513.42755786221</v>
      </c>
      <c r="O29" s="116">
        <f t="shared" si="8"/>
        <v>12864.6643016785</v>
      </c>
      <c r="P29" s="115"/>
      <c r="Q29" s="115"/>
      <c r="R29" s="115"/>
      <c r="S29" s="116">
        <f t="shared" si="9"/>
        <v>12.4300628496858</v>
      </c>
      <c r="T29" s="116">
        <f t="shared" si="10"/>
        <v>459333.244423778</v>
      </c>
    </row>
    <row r="30" s="113" customFormat="1" ht="35" customHeight="1" spans="1:20">
      <c r="A30" s="117" t="s">
        <v>19</v>
      </c>
      <c r="B30" s="118"/>
      <c r="C30" s="119">
        <f t="shared" ref="C30:F30" si="11">SUM(C6:C29)</f>
        <v>67.0740846295768</v>
      </c>
      <c r="D30" s="119">
        <f t="shared" si="11"/>
        <v>762632.342238289</v>
      </c>
      <c r="E30" s="119">
        <f t="shared" si="11"/>
        <v>1779475.46522267</v>
      </c>
      <c r="F30" s="119">
        <f t="shared" si="11"/>
        <v>69622.8998455008</v>
      </c>
      <c r="G30" s="120">
        <v>46.1647741761291</v>
      </c>
      <c r="H30" s="119">
        <f t="shared" ref="H30:L30" si="12">SUM(H6:H29)</f>
        <v>524893.482382588</v>
      </c>
      <c r="I30" s="119">
        <f t="shared" si="12"/>
        <v>1224751.45889271</v>
      </c>
      <c r="J30" s="120">
        <v>11.2969535152324</v>
      </c>
      <c r="K30" s="119">
        <f t="shared" si="12"/>
        <v>128446.361468193</v>
      </c>
      <c r="L30" s="119">
        <f t="shared" si="12"/>
        <v>299708.176759116</v>
      </c>
      <c r="M30" s="120">
        <v>4.51382243088785</v>
      </c>
      <c r="N30" s="119">
        <f t="shared" ref="N30:T30" si="13">SUM(N6:N29)</f>
        <v>25661.0805195974</v>
      </c>
      <c r="O30" s="119">
        <f t="shared" si="13"/>
        <v>59875.8545457273</v>
      </c>
      <c r="P30" s="119"/>
      <c r="Q30" s="119"/>
      <c r="R30" s="119"/>
      <c r="S30" s="119">
        <f t="shared" si="13"/>
        <v>129.049634751826</v>
      </c>
      <c r="T30" s="119">
        <f t="shared" si="13"/>
        <v>4875067.12187439</v>
      </c>
    </row>
  </sheetData>
  <mergeCells count="13">
    <mergeCell ref="A1:T1"/>
    <mergeCell ref="N2:T2"/>
    <mergeCell ref="C3:L3"/>
    <mergeCell ref="C4:F4"/>
    <mergeCell ref="G4:I4"/>
    <mergeCell ref="J4:L4"/>
    <mergeCell ref="A30:B30"/>
    <mergeCell ref="A3:A5"/>
    <mergeCell ref="B3:B5"/>
    <mergeCell ref="S3:S5"/>
    <mergeCell ref="T3:T5"/>
    <mergeCell ref="M3:O4"/>
    <mergeCell ref="P3:R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24</vt:i4>
      </vt:variant>
    </vt:vector>
  </HeadingPairs>
  <TitlesOfParts>
    <vt:vector size="24" baseType="lpstr">
      <vt:lpstr>自生村9组</vt:lpstr>
      <vt:lpstr>自生村6组</vt:lpstr>
      <vt:lpstr>自生村5组</vt:lpstr>
      <vt:lpstr>自生村4组</vt:lpstr>
      <vt:lpstr>自生村3组</vt:lpstr>
      <vt:lpstr>云峰村4组</vt:lpstr>
      <vt:lpstr>云峰村6组</vt:lpstr>
      <vt:lpstr>云峰村5组</vt:lpstr>
      <vt:lpstr>木瓜村</vt:lpstr>
      <vt:lpstr>龙潭村6组</vt:lpstr>
      <vt:lpstr>龙潭村5组</vt:lpstr>
      <vt:lpstr>龙潭村4组</vt:lpstr>
      <vt:lpstr>龙潭村3组</vt:lpstr>
      <vt:lpstr>松龙村4社</vt:lpstr>
      <vt:lpstr>松龙村3社</vt:lpstr>
      <vt:lpstr>燕午村1社</vt:lpstr>
      <vt:lpstr>燕午村2社</vt:lpstr>
      <vt:lpstr>新农村1社</vt:lpstr>
      <vt:lpstr>新农村5社</vt:lpstr>
      <vt:lpstr>新农村4社</vt:lpstr>
      <vt:lpstr>新农村10社</vt:lpstr>
      <vt:lpstr>新农村9社</vt:lpstr>
      <vt:lpstr>新农村2社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huh</cp:lastModifiedBy>
  <dcterms:created xsi:type="dcterms:W3CDTF">2023-05-06T06:50:00Z</dcterms:created>
  <dcterms:modified xsi:type="dcterms:W3CDTF">2023-05-06T08:23:01Z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74BE4D14455E4AF4A615B2AE6F7E1C2C_13</vt:lpwstr>
  </property>
  <property fmtid="{D5CDD505-2E9C-101B-9397-08002B2CF9AE}" pid="3" name="KSOProductBuildVer">
    <vt:lpwstr>2052-11.1.0.14036</vt:lpwstr>
  </property>
</Properties>
</file>