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和平村四社" sheetId="3" r:id="rId1"/>
    <sheet name="槐树村三社" sheetId="4" r:id="rId2"/>
    <sheet name="自来村六、五社" sheetId="5" r:id="rId3"/>
    <sheet name="五红村四组" sheetId="6" r:id="rId4"/>
  </sheets>
  <definedNames>
    <definedName name="_xlnm._FilterDatabase" localSheetId="0" hidden="1">和平村四社!$A$1:$G$1340</definedName>
    <definedName name="_xlnm._FilterDatabase" localSheetId="1" hidden="1">槐树村三社!$C:$C</definedName>
    <definedName name="_xlnm.Print_Titles" localSheetId="1">槐树村三社!$3:$5</definedName>
    <definedName name="_xlnm._FilterDatabase" localSheetId="2" hidden="1">自来村六、五社!$A$1:$H$1416</definedName>
    <definedName name="_xlnm.Print_Titles" localSheetId="2">自来村六、五社!$3:$5</definedName>
    <definedName name="_xlnm._FilterDatabase" localSheetId="3" hidden="1">五红村四组!$A$5:$M$384</definedName>
    <definedName name="_xlnm.Print_Titles" localSheetId="3">五红村四组!$2:$5</definedName>
  </definedNames>
  <calcPr calcId="144525"/>
</workbook>
</file>

<file path=xl/sharedStrings.xml><?xml version="1.0" encoding="utf-8"?>
<sst xmlns="http://schemas.openxmlformats.org/spreadsheetml/2006/main" count="6566" uniqueCount="643">
  <si>
    <t>旺苍嘉川化工园区基础设施建设项目
嘉川镇和平村四组征收房屋及附着物补偿公示表</t>
  </si>
  <si>
    <t>单位：棵、笼、㎡、m³、元</t>
  </si>
  <si>
    <t>序 号</t>
  </si>
  <si>
    <t>补偿登记户主</t>
  </si>
  <si>
    <t>房屋及附着物补偿</t>
  </si>
  <si>
    <t>项目、规格</t>
  </si>
  <si>
    <t>单位</t>
  </si>
  <si>
    <t>数量</t>
  </si>
  <si>
    <t>补偿标准</t>
  </si>
  <si>
    <t>补偿金额</t>
  </si>
  <si>
    <t>张仁介</t>
  </si>
  <si>
    <t>条石坟</t>
  </si>
  <si>
    <t>座</t>
  </si>
  <si>
    <t>枇杷树（幼树）</t>
  </si>
  <si>
    <t>棵</t>
  </si>
  <si>
    <t>枇杷树（初果）</t>
  </si>
  <si>
    <t>枇杷树（盛果）</t>
  </si>
  <si>
    <t>核桃树（盛果）</t>
  </si>
  <si>
    <t>核桃树（初果）</t>
  </si>
  <si>
    <t>核桃树（小树）</t>
  </si>
  <si>
    <t>板栗树（盛果）</t>
  </si>
  <si>
    <t>板栗树（初果）</t>
  </si>
  <si>
    <t>板栗树（幼树）</t>
  </si>
  <si>
    <t>李子树（盛果）</t>
  </si>
  <si>
    <t>李子树（初果）</t>
  </si>
  <si>
    <t>柿子树（盛果）</t>
  </si>
  <si>
    <t>枣子树（初果）</t>
  </si>
  <si>
    <t>枣子树（盛果）</t>
  </si>
  <si>
    <t>枣子树（小树）</t>
  </si>
  <si>
    <t>棕叶树（大）</t>
  </si>
  <si>
    <t>棕叶树（中）</t>
  </si>
  <si>
    <t>樟树（大）</t>
  </si>
  <si>
    <t>银杏树（中）</t>
  </si>
  <si>
    <t>银杏树（大）</t>
  </si>
  <si>
    <t>银杏树（小）</t>
  </si>
  <si>
    <t>茶叶树（老化树）</t>
  </si>
  <si>
    <t>茶叶树（幼树）</t>
  </si>
  <si>
    <t>杏树（初果）</t>
  </si>
  <si>
    <t>杏树（盛果）</t>
  </si>
  <si>
    <t>猕猴桃树（盛果）</t>
  </si>
  <si>
    <t>石榴树（盛果）</t>
  </si>
  <si>
    <t>樱桃树（初果）</t>
  </si>
  <si>
    <t>樱桃树（盛果）</t>
  </si>
  <si>
    <t>椿树（小）</t>
  </si>
  <si>
    <t>椿树（大）</t>
  </si>
  <si>
    <t>杜仲树（大）</t>
  </si>
  <si>
    <t>山楂树（盛果）</t>
  </si>
  <si>
    <t>栀子花树（中）</t>
  </si>
  <si>
    <t>栀子花树（小）</t>
  </si>
  <si>
    <t>花椒树（小）</t>
  </si>
  <si>
    <t>桑树（中）</t>
  </si>
  <si>
    <t>桂花树（大）</t>
  </si>
  <si>
    <t>葡萄树（盛）</t>
  </si>
  <si>
    <t>黄柏树（大）</t>
  </si>
  <si>
    <t>桃树（小）</t>
  </si>
  <si>
    <t>桃树（盛果）</t>
  </si>
  <si>
    <t>桃树（初果）</t>
  </si>
  <si>
    <t>果苗</t>
  </si>
  <si>
    <t>硬化</t>
  </si>
  <si>
    <t>㎡</t>
  </si>
  <si>
    <t>卵石堡坎</t>
  </si>
  <si>
    <t>m³</t>
  </si>
  <si>
    <t>条石堡坎</t>
  </si>
  <si>
    <t>砖砌堡坎</t>
  </si>
  <si>
    <t>围墙</t>
  </si>
  <si>
    <t>台阶</t>
  </si>
  <si>
    <t>水池</t>
  </si>
  <si>
    <t>水沟</t>
  </si>
  <si>
    <t>彩钢棚</t>
  </si>
  <si>
    <t>瓦棚（木）</t>
  </si>
  <si>
    <t>洗衣台（带水池）</t>
  </si>
  <si>
    <t>个</t>
  </si>
  <si>
    <t>水井（条石）</t>
  </si>
  <si>
    <t>口</t>
  </si>
  <si>
    <t>水井（机井）</t>
  </si>
  <si>
    <t>沼气池</t>
  </si>
  <si>
    <t>化粪池</t>
  </si>
  <si>
    <t>砖混房屋</t>
  </si>
  <si>
    <t>砖木房屋</t>
  </si>
  <si>
    <t>砖彩房屋</t>
  </si>
  <si>
    <t>小计</t>
  </si>
  <si>
    <t>张仁柱</t>
  </si>
  <si>
    <t>株</t>
  </si>
  <si>
    <t>桂花树（中）</t>
  </si>
  <si>
    <t>樱桃树（小）</t>
  </si>
  <si>
    <t>苹果树（初果）</t>
  </si>
  <si>
    <t>棕树（大）</t>
  </si>
  <si>
    <t>枇杷树（小）</t>
  </si>
  <si>
    <t>枇杷树（苗）</t>
  </si>
  <si>
    <t>梨树（初果）</t>
  </si>
  <si>
    <t>柿子树（初果）</t>
  </si>
  <si>
    <t>桔子树（小）</t>
  </si>
  <si>
    <t>椿树（中）</t>
  </si>
  <si>
    <t>椿树（苗）</t>
  </si>
  <si>
    <t>用材树（大）</t>
  </si>
  <si>
    <t>桑树(盛）</t>
  </si>
  <si>
    <t>杜仲树（中）</t>
  </si>
  <si>
    <t>杜仲树（小）</t>
  </si>
  <si>
    <t>柏树（大）</t>
  </si>
  <si>
    <t>棕树（小）</t>
  </si>
  <si>
    <t>竹子（25根以上）</t>
  </si>
  <si>
    <t>笼</t>
  </si>
  <si>
    <t>猕猴桃树（初果）</t>
  </si>
  <si>
    <t>窖坑</t>
  </si>
  <si>
    <t>护栏</t>
  </si>
  <si>
    <t>花台</t>
  </si>
  <si>
    <t>门柱</t>
  </si>
  <si>
    <t>洗衣台</t>
  </si>
  <si>
    <t>张仁同</t>
  </si>
  <si>
    <t>核桃树（小）</t>
  </si>
  <si>
    <t>核桃树（苗）</t>
  </si>
  <si>
    <t>油桐树（初果）</t>
  </si>
  <si>
    <t>葡萄树（中）</t>
  </si>
  <si>
    <t>梨树（盛果）</t>
  </si>
  <si>
    <t>樱桃树（幼树）</t>
  </si>
  <si>
    <t>桃树（幼树）</t>
  </si>
  <si>
    <t>用材树（中）</t>
  </si>
  <si>
    <t>用材树（小）</t>
  </si>
  <si>
    <t>李子树（小）</t>
  </si>
  <si>
    <t>板栗树（小）</t>
  </si>
  <si>
    <t>竹子（10根以下）</t>
  </si>
  <si>
    <t>柏树（中）</t>
  </si>
  <si>
    <t>混凝土堡坎</t>
  </si>
  <si>
    <t>铁皮雨棚</t>
  </si>
  <si>
    <t>王德海</t>
  </si>
  <si>
    <t>桑树（盛）</t>
  </si>
  <si>
    <t>桔子树（初果）</t>
  </si>
  <si>
    <t>桔子树（盛果）</t>
  </si>
  <si>
    <t>紫荆花树（中）</t>
  </si>
  <si>
    <t>栀子花树（大）</t>
  </si>
  <si>
    <t>杂树（中）</t>
  </si>
  <si>
    <t>土坟（独碑）</t>
  </si>
  <si>
    <t>其它堡坎</t>
  </si>
  <si>
    <t>女儿墙</t>
  </si>
  <si>
    <t>张全勉</t>
  </si>
  <si>
    <t>核桃树（幼树）</t>
  </si>
  <si>
    <t>桃树（苗）</t>
  </si>
  <si>
    <t>柿子树（幼树）</t>
  </si>
  <si>
    <t>张孝育</t>
  </si>
  <si>
    <t>紫荆花树（小）</t>
  </si>
  <si>
    <t>桂花（小）</t>
  </si>
  <si>
    <t>桂花（中）</t>
  </si>
  <si>
    <t>桂花（大）</t>
  </si>
  <si>
    <t>棕树（中）</t>
  </si>
  <si>
    <t>枣树（初果）</t>
  </si>
  <si>
    <t>枣树（小）</t>
  </si>
  <si>
    <t>水泥涵管（长10.2米直径0.6米）</t>
  </si>
  <si>
    <t>土木房屋</t>
  </si>
  <si>
    <t>张仁岗</t>
  </si>
  <si>
    <t>柚子树（盛果）</t>
  </si>
  <si>
    <t>李子树（苗）</t>
  </si>
  <si>
    <t>拐枣树（盛果）</t>
  </si>
  <si>
    <t>桔子树（幼树）</t>
  </si>
  <si>
    <t>张全毫</t>
  </si>
  <si>
    <t>桑树(初）</t>
  </si>
  <si>
    <t>老鹰茶树（大）</t>
  </si>
  <si>
    <t>榆树（苗）</t>
  </si>
  <si>
    <t>榆树（小）</t>
  </si>
  <si>
    <t>碑坟</t>
  </si>
  <si>
    <t>张莉</t>
  </si>
  <si>
    <t>桂花树（小）</t>
  </si>
  <si>
    <t>茶树（幼树）</t>
  </si>
  <si>
    <t>茶树（幼苗）</t>
  </si>
  <si>
    <t>水泥涵管（长7.3米直径0.3米）</t>
  </si>
  <si>
    <t>张全绪</t>
  </si>
  <si>
    <t>李子树（幼树）</t>
  </si>
  <si>
    <t>李德华</t>
  </si>
  <si>
    <t>杂树（大）</t>
  </si>
  <si>
    <t>水泥涵管（长8.6米直径0.3米）</t>
  </si>
  <si>
    <t>水井（条石）张全成、张全敬、李德华、张全平四人共有</t>
  </si>
  <si>
    <t>张全银</t>
  </si>
  <si>
    <t>枇杷树（初）</t>
  </si>
  <si>
    <t>柏树（小）</t>
  </si>
  <si>
    <t>木瓜（幼树）</t>
  </si>
  <si>
    <t>茶树（初）</t>
  </si>
  <si>
    <t>茶树（小）</t>
  </si>
  <si>
    <t>张仁全</t>
  </si>
  <si>
    <t>樱桃树（苗）</t>
  </si>
  <si>
    <t>梨树（苗）</t>
  </si>
  <si>
    <t>樟树（小）</t>
  </si>
  <si>
    <t>樟树（中）</t>
  </si>
  <si>
    <t>防旱池（1*1*1.5）*5</t>
  </si>
  <si>
    <t>砖柱</t>
  </si>
  <si>
    <t>暗沟</t>
  </si>
  <si>
    <t>张仁雍</t>
  </si>
  <si>
    <t>核桃树(苗）</t>
  </si>
  <si>
    <t>杜仲树(中）</t>
  </si>
  <si>
    <t>塔柏树（小）</t>
  </si>
  <si>
    <t>苹果树（盛果）</t>
  </si>
  <si>
    <t>板栗树（苗）</t>
  </si>
  <si>
    <t>葡萄树（苗）</t>
  </si>
  <si>
    <t>石榴树（小）</t>
  </si>
  <si>
    <t>紫荆树（中）</t>
  </si>
  <si>
    <t>玫瑰花树（小）</t>
  </si>
  <si>
    <t>腊梅树（中）</t>
  </si>
  <si>
    <t>茶花树（小）</t>
  </si>
  <si>
    <t>椿芽树（中）</t>
  </si>
  <si>
    <t>金弹子树（大）</t>
  </si>
  <si>
    <t>葡萄树（小）</t>
  </si>
  <si>
    <t>苹果树（苗）</t>
  </si>
  <si>
    <t>桔子树（苗）</t>
  </si>
  <si>
    <t>海棠树（中）</t>
  </si>
  <si>
    <t>紫荆树（大）</t>
  </si>
  <si>
    <t>紫玉兰（中）</t>
  </si>
  <si>
    <t>迎春花（中）</t>
  </si>
  <si>
    <t>迎春花（小）</t>
  </si>
  <si>
    <t>月季花（小）</t>
  </si>
  <si>
    <t>茶树（老化树）</t>
  </si>
  <si>
    <t>土坟</t>
  </si>
  <si>
    <t>条石堡坎（摆台）</t>
  </si>
  <si>
    <t>水井（机井20人共有）</t>
  </si>
  <si>
    <t>李杨光</t>
  </si>
  <si>
    <t>苹果树（幼树）</t>
  </si>
  <si>
    <t>混凝土柱</t>
  </si>
  <si>
    <t>硬化（三人共有）</t>
  </si>
  <si>
    <t>其它堡坎（三人共有）</t>
  </si>
  <si>
    <t>砖木房屋（破）</t>
  </si>
  <si>
    <t>黄辉国</t>
  </si>
  <si>
    <t>王德均</t>
  </si>
  <si>
    <t>水井（4人共有）</t>
  </si>
  <si>
    <t>颜勇</t>
  </si>
  <si>
    <t>张仁敬</t>
  </si>
  <si>
    <t>油桐树（大）</t>
  </si>
  <si>
    <t>苹果树（小）</t>
  </si>
  <si>
    <t>昝菊华</t>
  </si>
  <si>
    <t>花椒树（初果）</t>
  </si>
  <si>
    <t>桑树（初）</t>
  </si>
  <si>
    <t>杨清华</t>
  </si>
  <si>
    <t>水井</t>
  </si>
  <si>
    <t>张仁宁</t>
  </si>
  <si>
    <t>张全从</t>
  </si>
  <si>
    <t>窖坑（石砌）</t>
  </si>
  <si>
    <t>李子树（初）</t>
  </si>
  <si>
    <t>柿子树（小）</t>
  </si>
  <si>
    <t>木瓜（初果）</t>
  </si>
  <si>
    <t>张全平</t>
  </si>
  <si>
    <t>张素成</t>
  </si>
  <si>
    <t>油桐树（中）</t>
  </si>
  <si>
    <t>瓦棚</t>
  </si>
  <si>
    <t>院坝硬化（三人共有）</t>
  </si>
  <si>
    <t>穿逗房屋</t>
  </si>
  <si>
    <t>穆秀群</t>
  </si>
  <si>
    <t>皂角树（大）</t>
  </si>
  <si>
    <t>张奇</t>
  </si>
  <si>
    <t>13.11（三人共有）</t>
  </si>
  <si>
    <t>张春英</t>
  </si>
  <si>
    <t>张仁奉</t>
  </si>
  <si>
    <t>严仔平</t>
  </si>
  <si>
    <t>合计</t>
  </si>
  <si>
    <t>郭登吉</t>
  </si>
  <si>
    <t>王德学</t>
  </si>
  <si>
    <t>张全同</t>
  </si>
  <si>
    <t>邓军</t>
  </si>
  <si>
    <t>水泥涵管（长6米，直径0.6米）</t>
  </si>
  <si>
    <t>砖木</t>
  </si>
  <si>
    <t>向金成</t>
  </si>
  <si>
    <t>张全实</t>
  </si>
  <si>
    <t>张爱华</t>
  </si>
  <si>
    <t>张仁奇</t>
  </si>
  <si>
    <t>潘光群</t>
  </si>
  <si>
    <t>张仁佩</t>
  </si>
  <si>
    <t>严素贞</t>
  </si>
  <si>
    <t>张光金（五红村）</t>
  </si>
  <si>
    <t>无名</t>
  </si>
  <si>
    <t>张仁葵</t>
  </si>
  <si>
    <t>张仁厚
张仁生</t>
  </si>
  <si>
    <t>黄蓉</t>
  </si>
  <si>
    <t>张全敬</t>
  </si>
  <si>
    <t>屋顶彩钢棚</t>
  </si>
  <si>
    <t>张清</t>
  </si>
  <si>
    <t>王小清</t>
  </si>
  <si>
    <t>水井（条石2人共有）</t>
  </si>
  <si>
    <t>土木房屋（破）</t>
  </si>
  <si>
    <t>尹杰</t>
  </si>
  <si>
    <t>窖坑（土）</t>
  </si>
  <si>
    <t>黄华英</t>
  </si>
  <si>
    <t>张明娟</t>
  </si>
  <si>
    <t>张孝雄</t>
  </si>
  <si>
    <t>从</t>
  </si>
  <si>
    <t>花椒树（苗）</t>
  </si>
  <si>
    <t>张仁福</t>
  </si>
  <si>
    <t>安忠祥</t>
  </si>
  <si>
    <t>张仁生</t>
  </si>
  <si>
    <t>油桐树（小）</t>
  </si>
  <si>
    <t>张仁宣</t>
  </si>
  <si>
    <t>桐子树（小）</t>
  </si>
  <si>
    <t>桐子树（幼树）</t>
  </si>
  <si>
    <t>张全成</t>
  </si>
  <si>
    <t>旺苍嘉川化工园区基础设施建设项目
嘉川镇槐树村三组征收房屋及附着物补偿公示表</t>
  </si>
  <si>
    <t>单位：株、笼、㎡、m³、元</t>
  </si>
  <si>
    <t>房屋及附着物</t>
  </si>
  <si>
    <t>备注</t>
  </si>
  <si>
    <t>李勇</t>
  </si>
  <si>
    <t>香椿（小树）</t>
  </si>
  <si>
    <t>桑树（初叶）</t>
  </si>
  <si>
    <t>张翠兰</t>
  </si>
  <si>
    <t>油桐树树（中））</t>
  </si>
  <si>
    <t>粪池（1*1*1）</t>
  </si>
  <si>
    <t>油橄榄（小）</t>
  </si>
  <si>
    <t>李中应</t>
  </si>
  <si>
    <t>王德先</t>
  </si>
  <si>
    <t>水池（1*1*1）</t>
  </si>
  <si>
    <t>李小宝</t>
  </si>
  <si>
    <t>李中玉</t>
  </si>
  <si>
    <t>用材树（小））</t>
  </si>
  <si>
    <t>李中维</t>
  </si>
  <si>
    <t>刘泽富</t>
  </si>
  <si>
    <t>李秀荣</t>
  </si>
  <si>
    <t>刘泽军</t>
  </si>
  <si>
    <t>李贵</t>
  </si>
  <si>
    <t>尹志军</t>
  </si>
  <si>
    <t>李培生</t>
  </si>
  <si>
    <t>王建川</t>
  </si>
  <si>
    <t>张仁银</t>
  </si>
  <si>
    <t>水池（4*4*3）</t>
  </si>
  <si>
    <t>李中富</t>
  </si>
  <si>
    <t>蒋丽君</t>
  </si>
  <si>
    <t>唐光明</t>
  </si>
  <si>
    <t>李春兰</t>
  </si>
  <si>
    <t>用材树</t>
  </si>
  <si>
    <t>尹四平</t>
  </si>
  <si>
    <t>油桐树树（小）</t>
  </si>
  <si>
    <t>赵小平</t>
  </si>
  <si>
    <t>冯先华</t>
  </si>
  <si>
    <t>油桐树树（大）</t>
  </si>
  <si>
    <t>尹超</t>
  </si>
  <si>
    <t>防旱池
（1.3*1*1.5）</t>
  </si>
  <si>
    <t>凡春华</t>
  </si>
  <si>
    <t>桑树（盛产叶）</t>
  </si>
  <si>
    <t>土粪池（1.9*1.4*1.3）</t>
  </si>
  <si>
    <t>尹仕元</t>
  </si>
  <si>
    <t>樱桃树（小树）</t>
  </si>
  <si>
    <t>用材树（中））</t>
  </si>
  <si>
    <t>防旱池
（1.8*1.5*1.8）</t>
  </si>
  <si>
    <t>防旱池
（1.2*1*1.2）</t>
  </si>
  <si>
    <t>凡娅</t>
  </si>
  <si>
    <t>土粪池（1.5*1.5*1.5）</t>
  </si>
  <si>
    <t>张仕刚</t>
  </si>
  <si>
    <t>土粪池（2*1.5*1.2）</t>
  </si>
  <si>
    <t>尹致秀</t>
  </si>
  <si>
    <t>李素兰</t>
  </si>
  <si>
    <t>土粪池（1.9*1.8*1.4）</t>
  </si>
  <si>
    <t>凡明山</t>
  </si>
  <si>
    <t>王德君</t>
  </si>
  <si>
    <t>核桃树</t>
  </si>
  <si>
    <t>土粪池（1.8*2*1.8）</t>
  </si>
  <si>
    <t>张孝明</t>
  </si>
  <si>
    <t>防旱池
（2.2*3.5*0.7）</t>
  </si>
  <si>
    <t>土粪池（1.8*1.5*1.4）</t>
  </si>
  <si>
    <t>张孝文</t>
  </si>
  <si>
    <t>土粪池（1.8*1*0.8）</t>
  </si>
  <si>
    <t>土粪池（1.2*1.3*1.3）</t>
  </si>
  <si>
    <t>尹仕春</t>
  </si>
  <si>
    <t>土粪池（1.6*1.5*1.5）</t>
  </si>
  <si>
    <t>吴晓红</t>
  </si>
  <si>
    <t>汪正奎</t>
  </si>
  <si>
    <t>土粪池（1.3*1.4*1）</t>
  </si>
  <si>
    <t>汪正松</t>
  </si>
  <si>
    <t>土粪池（1.2*1.2*1）</t>
  </si>
  <si>
    <t>凡勇军</t>
  </si>
  <si>
    <t>土粪池（1.8*1.5*1.3）</t>
  </si>
  <si>
    <t>孙爱军</t>
  </si>
  <si>
    <t>防旱池
（1.5*1.2*1）</t>
  </si>
  <si>
    <t>凡海明</t>
  </si>
  <si>
    <t>土粪池（2.6*2.2*0.7）</t>
  </si>
  <si>
    <t>黄泽平</t>
  </si>
  <si>
    <t>防旱池
（6.6*2.6*0.65）</t>
  </si>
  <si>
    <t>李桂德</t>
  </si>
  <si>
    <t>张孝行</t>
  </si>
  <si>
    <t>土粪池（1.5*1*1.6）</t>
  </si>
  <si>
    <t>王德春</t>
  </si>
  <si>
    <t>土粪池（1*1.2*1）</t>
  </si>
  <si>
    <t>侯习强</t>
  </si>
  <si>
    <t>李秀琼</t>
  </si>
  <si>
    <t>土粪池（1.3*1.2*1.3）</t>
  </si>
  <si>
    <t>鲍继奎</t>
  </si>
  <si>
    <t>土粪池（1.3*1.2*1.5）</t>
  </si>
  <si>
    <t>鲍东林</t>
  </si>
  <si>
    <t>严仕金</t>
  </si>
  <si>
    <t>土粪池（1.1*1.2*1.2）</t>
  </si>
  <si>
    <t>土粪池（1*0.9*1）</t>
  </si>
  <si>
    <t>尹子华</t>
  </si>
  <si>
    <t>土粪池（1.2*0.9*1.4）</t>
  </si>
  <si>
    <t>尹仕灿</t>
  </si>
  <si>
    <t>土粪池（1.5*1.5*1.7）</t>
  </si>
  <si>
    <t>杨明兴</t>
  </si>
  <si>
    <t>土粪池（1.7*1.3*1.2）</t>
  </si>
  <si>
    <t>尹子海</t>
  </si>
  <si>
    <t>尹建华</t>
  </si>
  <si>
    <t>土粪池（2.5*2*1.3）</t>
  </si>
  <si>
    <t>冯勇</t>
  </si>
  <si>
    <t>土粪池（1.2*1.2*0.8）</t>
  </si>
  <si>
    <t>土粪池（1.4*1.4*0.6）</t>
  </si>
  <si>
    <t>冯光华</t>
  </si>
  <si>
    <t>土粪池（3.5*2*1.5）</t>
  </si>
  <si>
    <t>石凿粪池（1.3*1.2*1.6）</t>
  </si>
  <si>
    <t>石凿粪池（1.3*0.8*1.3）</t>
  </si>
  <si>
    <t>冯强</t>
  </si>
  <si>
    <t>宋平</t>
  </si>
  <si>
    <t>石凿粪池（1.2*1.2*1.5）</t>
  </si>
  <si>
    <t>李忠维</t>
  </si>
  <si>
    <t>石凿粪池（1.2*1.3*1.2）</t>
  </si>
  <si>
    <t>奉香兰</t>
  </si>
  <si>
    <t>张仕福</t>
  </si>
  <si>
    <t>张仕先</t>
  </si>
  <si>
    <t>梨树（小）</t>
  </si>
  <si>
    <t>尹子兵</t>
  </si>
  <si>
    <t>土粪池（1.2*1.2*1.3）</t>
  </si>
  <si>
    <t>尹子军</t>
  </si>
  <si>
    <t>土粪池（1.2*1.2*0.6）</t>
  </si>
  <si>
    <t>尹子杰</t>
  </si>
  <si>
    <t>土粪池（1.7*2*0.9）</t>
  </si>
  <si>
    <t>季铁青</t>
  </si>
  <si>
    <t>土粪池（1.2*1.2*1.5）</t>
  </si>
  <si>
    <t>鲍继超</t>
  </si>
  <si>
    <t>尹志旦</t>
  </si>
  <si>
    <t>宋满先</t>
  </si>
  <si>
    <t>张仕强</t>
  </si>
  <si>
    <t>土粪池（1.5*1.7*1.5）</t>
  </si>
  <si>
    <t>冯成海</t>
  </si>
  <si>
    <t>土粪池（2.2*2.2*1.5）</t>
  </si>
  <si>
    <t>尹清玲</t>
  </si>
  <si>
    <t>旺苍嘉川化工园区基础设施建设项目
嘉川镇自来村五组、六组征收房屋及附着物补偿公示表</t>
  </si>
  <si>
    <t>王培汉</t>
  </si>
  <si>
    <t>桃树（小树）</t>
  </si>
  <si>
    <t>花椒树（小树）</t>
  </si>
  <si>
    <t>用材树（大)</t>
  </si>
  <si>
    <t>用材树（小树)</t>
  </si>
  <si>
    <t>梨树（小树）</t>
  </si>
  <si>
    <t>枇杷（初果）</t>
  </si>
  <si>
    <t>枇杷（小树）</t>
  </si>
  <si>
    <t>核桃（小树）</t>
  </si>
  <si>
    <t>核桃（盛果）</t>
  </si>
  <si>
    <t>核桃（初果）</t>
  </si>
  <si>
    <t>简易</t>
  </si>
  <si>
    <t>王兴琪</t>
  </si>
  <si>
    <t>银杏树（小树）</t>
  </si>
  <si>
    <t>银杏树（中树）</t>
  </si>
  <si>
    <t>银杏树（大树）</t>
  </si>
  <si>
    <t>梨树 （小树）</t>
  </si>
  <si>
    <t>板栗（小树）</t>
  </si>
  <si>
    <t>杨忠英</t>
  </si>
  <si>
    <t>王飞</t>
  </si>
  <si>
    <t>机井</t>
  </si>
  <si>
    <t>葡萄树（盛果）</t>
  </si>
  <si>
    <t>竹子（25以上）</t>
  </si>
  <si>
    <t>栀子花（小）</t>
  </si>
  <si>
    <t>紫荆花（中）</t>
  </si>
  <si>
    <t>枇杷（盛果）</t>
  </si>
  <si>
    <t>香椿（小）</t>
  </si>
  <si>
    <t>王兴金</t>
  </si>
  <si>
    <t>紫荆花（小）</t>
  </si>
  <si>
    <t>枇杷树（小树）</t>
  </si>
  <si>
    <t>蜡梅（小）</t>
  </si>
  <si>
    <t>桂花树（中树）</t>
  </si>
  <si>
    <t>石榴树（小树）</t>
  </si>
  <si>
    <t>板栗树（小树）</t>
  </si>
  <si>
    <t>王家寿</t>
  </si>
  <si>
    <t>皂角树（大树）</t>
  </si>
  <si>
    <t>王家国、王凯</t>
  </si>
  <si>
    <t>桂花树（小树）</t>
  </si>
  <si>
    <t>红豆杉（小）</t>
  </si>
  <si>
    <t>桔子树（小树）</t>
  </si>
  <si>
    <t>桑树（盛产）</t>
  </si>
  <si>
    <t>砖彩</t>
  </si>
  <si>
    <t>王小平</t>
  </si>
  <si>
    <t>香椿（大）</t>
  </si>
  <si>
    <t>皂角树（小树）</t>
  </si>
  <si>
    <t>彩钢房</t>
  </si>
  <si>
    <t>王家帮</t>
  </si>
  <si>
    <t>猕猴桃（盛果)</t>
  </si>
  <si>
    <t>梨子树（盛果）</t>
  </si>
  <si>
    <t>梨子树（初果）</t>
  </si>
  <si>
    <t>王奎</t>
  </si>
  <si>
    <t>猕猴桃（初果)</t>
  </si>
  <si>
    <t>葡萄树（中产）</t>
  </si>
  <si>
    <t>香椿（中）</t>
  </si>
  <si>
    <t>杏子树（盛果）</t>
  </si>
  <si>
    <t>王兴全</t>
  </si>
  <si>
    <t>李子树（小树）</t>
  </si>
  <si>
    <t>王兴春</t>
  </si>
  <si>
    <t>王兴刚</t>
  </si>
  <si>
    <t>石板硬化</t>
  </si>
  <si>
    <t>混凝土桌</t>
  </si>
  <si>
    <t>何俊</t>
  </si>
  <si>
    <t>何光秀</t>
  </si>
  <si>
    <t>棕树(大）</t>
  </si>
  <si>
    <t>用材树（中树)</t>
  </si>
  <si>
    <t>汤怀悌</t>
  </si>
  <si>
    <t>王银平</t>
  </si>
  <si>
    <t>紫荆花树{中）</t>
  </si>
  <si>
    <t>柿子树（小树）</t>
  </si>
  <si>
    <t>杉树（中）</t>
  </si>
  <si>
    <t>王培宝</t>
  </si>
  <si>
    <t>李菊英</t>
  </si>
  <si>
    <t>桂花树（大树）</t>
  </si>
  <si>
    <t>水池（1.3*1.3*1.2）</t>
  </si>
  <si>
    <t>王培国</t>
  </si>
  <si>
    <t>月季（小）</t>
  </si>
  <si>
    <t>石棉（小）</t>
  </si>
  <si>
    <t>粪坑（2*2*2）</t>
  </si>
  <si>
    <t>王军</t>
  </si>
  <si>
    <t>碑坟（有堡坎）</t>
  </si>
  <si>
    <t>条石坟（堡坎）</t>
  </si>
  <si>
    <t>王兴均</t>
  </si>
  <si>
    <t>石棉树（小）</t>
  </si>
  <si>
    <t>王云</t>
  </si>
  <si>
    <t>枣树（苗）</t>
  </si>
  <si>
    <t>花椒树（盛果）</t>
  </si>
  <si>
    <t>石榴树（初果）</t>
  </si>
  <si>
    <t>竹子（10根以上）</t>
  </si>
  <si>
    <t>王培军</t>
  </si>
  <si>
    <t>王俊</t>
  </si>
  <si>
    <t>王兴武</t>
  </si>
  <si>
    <t>王培斗</t>
  </si>
  <si>
    <t>杨明金</t>
  </si>
  <si>
    <t>一层彩钢棚</t>
  </si>
  <si>
    <t>王培银</t>
  </si>
  <si>
    <t>柚子树（盛）</t>
  </si>
  <si>
    <t>木瓜（小树）</t>
  </si>
  <si>
    <t>用材树（中)</t>
  </si>
  <si>
    <t>王树华</t>
  </si>
  <si>
    <t>王德军</t>
  </si>
  <si>
    <t>用材树（小)</t>
  </si>
  <si>
    <t>猕猴桃树（盛果)</t>
  </si>
  <si>
    <t>猕猴桃树（幼树)</t>
  </si>
  <si>
    <t>桑树（中产）</t>
  </si>
  <si>
    <t>柚子树（初果）</t>
  </si>
  <si>
    <t>王德军等4人</t>
  </si>
  <si>
    <t>王培华</t>
  </si>
  <si>
    <t>八角树（药材）</t>
  </si>
  <si>
    <t>柿子树（苗）</t>
  </si>
  <si>
    <t>汤文中</t>
  </si>
  <si>
    <t>葡萄树（挂果））</t>
  </si>
  <si>
    <t>王兴会</t>
  </si>
  <si>
    <t>王新春</t>
  </si>
  <si>
    <t>王兴洪</t>
  </si>
  <si>
    <t>乌蒙树（盆景）</t>
  </si>
  <si>
    <t>砖木（圈）</t>
  </si>
  <si>
    <t>王兴东</t>
  </si>
  <si>
    <t>无花果树（初果）</t>
  </si>
  <si>
    <t>贾显志</t>
  </si>
  <si>
    <t>贾显志、王兴均</t>
  </si>
  <si>
    <t>塑脂亮瓦棚</t>
  </si>
  <si>
    <t>李元伍</t>
  </si>
  <si>
    <t>王培强</t>
  </si>
  <si>
    <t>何伟</t>
  </si>
  <si>
    <t>苟燕</t>
  </si>
  <si>
    <t>唐邵名</t>
  </si>
  <si>
    <t>卢轮帮</t>
  </si>
  <si>
    <t>卵石井</t>
  </si>
  <si>
    <t>茶树（盛产）</t>
  </si>
  <si>
    <t>茶树（初产）</t>
  </si>
  <si>
    <t>唐江</t>
  </si>
  <si>
    <t>王德菊</t>
  </si>
  <si>
    <t>何元朝</t>
  </si>
  <si>
    <t>王金平</t>
  </si>
  <si>
    <t>侯永芳</t>
  </si>
  <si>
    <t>唐绍红</t>
  </si>
  <si>
    <t>唐绍华</t>
  </si>
  <si>
    <t>梁仕秀</t>
  </si>
  <si>
    <t>吕建中</t>
  </si>
  <si>
    <t>王德勇</t>
  </si>
  <si>
    <t>拱桥</t>
  </si>
  <si>
    <t>王红英</t>
  </si>
  <si>
    <t>陈秋芬</t>
  </si>
  <si>
    <t>王平</t>
  </si>
  <si>
    <t>王林</t>
  </si>
  <si>
    <t>王兴俊</t>
  </si>
  <si>
    <t>王家邦</t>
  </si>
  <si>
    <t>旺苍嘉川化工园区基础设施建设项目
嘉川镇五红村四组征收房屋及附着物补偿公示表</t>
  </si>
  <si>
    <t>李明德</t>
  </si>
  <si>
    <t>水池（2*2*2）</t>
  </si>
  <si>
    <t>水池（2*1.5*1.5）</t>
  </si>
  <si>
    <t>水池（2*1.5*1.6）</t>
  </si>
  <si>
    <t>尹仕禄</t>
  </si>
  <si>
    <t>紫荆树（大树）</t>
  </si>
  <si>
    <t>紫荆树（中树）</t>
  </si>
  <si>
    <t>紫荆树（小树）</t>
  </si>
  <si>
    <t>银杏树（幼数）</t>
  </si>
  <si>
    <t>桂花树（幼树）</t>
  </si>
  <si>
    <t>杜仲树（中树）</t>
  </si>
  <si>
    <t>土窖</t>
  </si>
  <si>
    <t>尹仕林</t>
  </si>
  <si>
    <t>杏子树（初果）</t>
  </si>
  <si>
    <t>李富德</t>
  </si>
  <si>
    <t>尹爱华</t>
  </si>
  <si>
    <t>银杏树（苗）</t>
  </si>
  <si>
    <t>尹仕培</t>
  </si>
  <si>
    <t>水池（2.2*2.2*2）</t>
  </si>
  <si>
    <t>梁桂芳</t>
  </si>
  <si>
    <t>张莉君</t>
  </si>
  <si>
    <t>张光洪</t>
  </si>
  <si>
    <t>石海俊</t>
  </si>
  <si>
    <t>花椒树（初产）</t>
  </si>
  <si>
    <t>杜仲树（小树）</t>
  </si>
  <si>
    <t>竹子</t>
  </si>
  <si>
    <t>核桃树（幼苗）</t>
  </si>
  <si>
    <t>香椿树</t>
  </si>
  <si>
    <t>砖木（无顶）</t>
  </si>
  <si>
    <t>殷治明</t>
  </si>
  <si>
    <t>水池（3.2*1.5*1.2）</t>
  </si>
  <si>
    <t>许开明</t>
  </si>
  <si>
    <t>木屋（无顶）</t>
  </si>
  <si>
    <t>石砌</t>
  </si>
  <si>
    <t>许开贵</t>
  </si>
  <si>
    <t>用材树 （大）</t>
  </si>
  <si>
    <t>用材树 （中）</t>
  </si>
  <si>
    <t>牟秀方</t>
  </si>
  <si>
    <t>椿芽树（苗）</t>
  </si>
  <si>
    <t>核桃树（衰果）</t>
  </si>
  <si>
    <t>椿芽树（小）</t>
  </si>
  <si>
    <t>银杏树（幼树）</t>
  </si>
  <si>
    <t>许开林</t>
  </si>
  <si>
    <t>栀子花树（2㎝）</t>
  </si>
  <si>
    <t>椿芽树（大）</t>
  </si>
  <si>
    <t>桑树（初产）</t>
  </si>
  <si>
    <t>水井（石砌）</t>
  </si>
  <si>
    <t>张光余</t>
  </si>
  <si>
    <t>邓怀军</t>
  </si>
  <si>
    <t>殷治洪</t>
  </si>
  <si>
    <t>防旱池</t>
  </si>
  <si>
    <t>香椿树（小树）</t>
  </si>
  <si>
    <t>汤素平</t>
  </si>
  <si>
    <t>花椒树（盛产）</t>
  </si>
  <si>
    <t>石榴树（幼树）</t>
  </si>
  <si>
    <t>枇杷（幼树）</t>
  </si>
  <si>
    <t>洗衣台（水池）</t>
  </si>
  <si>
    <t>台</t>
  </si>
  <si>
    <t>侯琼华</t>
  </si>
  <si>
    <t>水池（1.8*1.2*1）</t>
  </si>
  <si>
    <t>银杏（小树）</t>
  </si>
  <si>
    <t>银杏（中树）</t>
  </si>
  <si>
    <t>汤素军</t>
  </si>
  <si>
    <t>张莹</t>
  </si>
  <si>
    <t>奉大勇</t>
  </si>
  <si>
    <t>张光太</t>
  </si>
  <si>
    <t>周华兰</t>
  </si>
  <si>
    <t>许开松</t>
  </si>
  <si>
    <t>许明春</t>
  </si>
  <si>
    <t>石碑坟</t>
  </si>
  <si>
    <t>张光连</t>
  </si>
  <si>
    <t>焦小波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</si>
</sst>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  <numFmt numFmtId="178" formatCode="0.00_ "/>
    <numFmt numFmtId="179" formatCode="0.00_);[Red]\(0.00\)"/>
    <numFmt numFmtId="180" formatCode="0.0_ "/>
  </numFmts>
  <fonts count="5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方正小标宋简体"/>
      <charset val="134"/>
    </font>
    <font>
      <b/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6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6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17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6" fillId="13" borderId="18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0" fontId="18" fillId="0" borderId="2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 wrapText="1"/>
    </xf>
    <xf numFmtId="177" fontId="19" fillId="0" borderId="2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8" fillId="0" borderId="3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6" fontId="20" fillId="0" borderId="5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176" fontId="19" fillId="0" borderId="5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78" fontId="15" fillId="0" borderId="2" xfId="0" applyNumberFormat="1" applyFont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  <xf numFmtId="177" fontId="20" fillId="2" borderId="2" xfId="0" applyNumberFormat="1" applyFont="1" applyFill="1" applyBorder="1" applyAlignment="1">
      <alignment horizontal="center" vertical="center"/>
    </xf>
    <xf numFmtId="176" fontId="20" fillId="2" borderId="2" xfId="0" applyNumberFormat="1" applyFont="1" applyFill="1" applyBorder="1" applyAlignment="1">
      <alignment horizontal="center" vertical="center"/>
    </xf>
    <xf numFmtId="176" fontId="21" fillId="2" borderId="2" xfId="0" applyNumberFormat="1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6" fontId="18" fillId="0" borderId="2" xfId="0" applyNumberFormat="1" applyFont="1" applyFill="1" applyBorder="1" applyAlignment="1">
      <alignment vertical="center" wrapText="1"/>
    </xf>
    <xf numFmtId="176" fontId="0" fillId="0" borderId="2" xfId="0" applyNumberFormat="1" applyFont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178" fontId="18" fillId="0" borderId="3" xfId="0" applyNumberFormat="1" applyFont="1" applyFill="1" applyBorder="1" applyAlignment="1">
      <alignment horizontal="center" vertical="center"/>
    </xf>
    <xf numFmtId="178" fontId="18" fillId="0" borderId="5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 wrapText="1"/>
    </xf>
    <xf numFmtId="177" fontId="26" fillId="0" borderId="2" xfId="0" applyNumberFormat="1" applyFont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 wrapText="1"/>
    </xf>
    <xf numFmtId="176" fontId="25" fillId="0" borderId="3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176" fontId="28" fillId="0" borderId="2" xfId="0" applyNumberFormat="1" applyFont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177" fontId="28" fillId="0" borderId="2" xfId="0" applyNumberFormat="1" applyFont="1" applyBorder="1" applyAlignment="1">
      <alignment horizontal="center" vertical="center"/>
    </xf>
    <xf numFmtId="176" fontId="25" fillId="0" borderId="5" xfId="0" applyNumberFormat="1" applyFont="1" applyFill="1" applyBorder="1" applyAlignment="1">
      <alignment horizontal="center" vertical="center" wrapText="1"/>
    </xf>
    <xf numFmtId="177" fontId="25" fillId="0" borderId="2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 wrapText="1"/>
    </xf>
    <xf numFmtId="176" fontId="27" fillId="0" borderId="3" xfId="0" applyNumberFormat="1" applyFont="1" applyFill="1" applyBorder="1" applyAlignment="1">
      <alignment horizontal="center" vertical="center" wrapText="1"/>
    </xf>
    <xf numFmtId="176" fontId="27" fillId="0" borderId="5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77" fontId="25" fillId="0" borderId="2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177" fontId="27" fillId="0" borderId="2" xfId="0" applyNumberFormat="1" applyFont="1" applyFill="1" applyBorder="1" applyAlignment="1">
      <alignment horizontal="center" vertical="center" wrapText="1"/>
    </xf>
    <xf numFmtId="176" fontId="27" fillId="0" borderId="2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/>
    </xf>
    <xf numFmtId="176" fontId="26" fillId="0" borderId="3" xfId="0" applyNumberFormat="1" applyFont="1" applyBorder="1" applyAlignment="1">
      <alignment horizontal="center" vertical="center"/>
    </xf>
    <xf numFmtId="176" fontId="26" fillId="0" borderId="5" xfId="0" applyNumberFormat="1" applyFont="1" applyBorder="1" applyAlignment="1">
      <alignment horizontal="center" vertical="center"/>
    </xf>
    <xf numFmtId="178" fontId="25" fillId="0" borderId="2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80" fontId="27" fillId="0" borderId="2" xfId="0" applyNumberFormat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176" fontId="25" fillId="0" borderId="6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178" fontId="30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8" fontId="19" fillId="0" borderId="2" xfId="0" applyNumberFormat="1" applyFont="1" applyBorder="1" applyAlignment="1">
      <alignment horizontal="center" vertical="center"/>
    </xf>
    <xf numFmtId="178" fontId="20" fillId="0" borderId="2" xfId="0" applyNumberFormat="1" applyFont="1" applyFill="1" applyBorder="1" applyAlignment="1">
      <alignment horizontal="center" vertical="center"/>
    </xf>
    <xf numFmtId="178" fontId="25" fillId="0" borderId="2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/>
    </xf>
    <xf numFmtId="178" fontId="25" fillId="0" borderId="3" xfId="0" applyNumberFormat="1" applyFont="1" applyFill="1" applyBorder="1" applyAlignment="1">
      <alignment horizontal="center" vertical="center"/>
    </xf>
    <xf numFmtId="178" fontId="25" fillId="0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78" fontId="3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20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40"/>
  <sheetViews>
    <sheetView tabSelected="1" zoomScale="80" zoomScaleNormal="80" topLeftCell="A1308" workbookViewId="0">
      <selection activeCell="O1312" sqref="O1312"/>
    </sheetView>
  </sheetViews>
  <sheetFormatPr defaultColWidth="9" defaultRowHeight="20" customHeight="1" outlineLevelCol="6"/>
  <cols>
    <col min="1" max="1" width="8.125" style="2" customWidth="1"/>
    <col min="2" max="2" width="10" style="207" customWidth="1"/>
    <col min="3" max="3" width="19.25" style="147" customWidth="1"/>
    <col min="4" max="4" width="9.05833333333333" style="149" customWidth="1"/>
    <col min="5" max="5" width="8.90833333333333" style="208" customWidth="1"/>
    <col min="6" max="6" width="11.875" style="151" customWidth="1"/>
    <col min="7" max="7" width="13.75" style="151" customWidth="1"/>
    <col min="8" max="8" width="9.25" style="149"/>
    <col min="9" max="9" width="9.375" style="149"/>
    <col min="10" max="10" width="12" style="149" customWidth="1"/>
    <col min="11" max="11" width="9.375" style="149"/>
    <col min="12" max="16384" width="9" style="149"/>
  </cols>
  <sheetData>
    <row r="1" customFormat="1" ht="78" customHeight="1" spans="1:7">
      <c r="A1" s="209" t="s">
        <v>0</v>
      </c>
      <c r="B1" s="210"/>
      <c r="C1" s="211"/>
      <c r="D1" s="211"/>
      <c r="E1" s="212"/>
      <c r="F1" s="213"/>
      <c r="G1" s="213"/>
    </row>
    <row r="2" customFormat="1" ht="21" customHeight="1" spans="1:7">
      <c r="A2" s="214" t="s">
        <v>1</v>
      </c>
      <c r="B2" s="207"/>
      <c r="C2" s="156"/>
      <c r="D2" s="156"/>
      <c r="E2" s="215"/>
      <c r="F2" s="158"/>
      <c r="G2" s="158"/>
    </row>
    <row r="3" customFormat="1" ht="26" customHeight="1" spans="1:7">
      <c r="A3" s="14" t="s">
        <v>2</v>
      </c>
      <c r="B3" s="14" t="s">
        <v>3</v>
      </c>
      <c r="C3" s="14" t="s">
        <v>4</v>
      </c>
      <c r="D3" s="14"/>
      <c r="E3" s="216"/>
      <c r="F3" s="14"/>
      <c r="G3" s="14"/>
    </row>
    <row r="4" customFormat="1" ht="13" customHeight="1" spans="1:7">
      <c r="A4" s="14"/>
      <c r="B4" s="14"/>
      <c r="C4" s="14" t="s">
        <v>5</v>
      </c>
      <c r="D4" s="14" t="s">
        <v>6</v>
      </c>
      <c r="E4" s="216" t="s">
        <v>7</v>
      </c>
      <c r="F4" s="217" t="s">
        <v>8</v>
      </c>
      <c r="G4" s="218" t="s">
        <v>9</v>
      </c>
    </row>
    <row r="5" customFormat="1" ht="13" customHeight="1" spans="1:7">
      <c r="A5" s="14"/>
      <c r="B5" s="14"/>
      <c r="C5" s="14"/>
      <c r="D5" s="14"/>
      <c r="E5" s="216"/>
      <c r="F5" s="217"/>
      <c r="G5" s="218"/>
    </row>
    <row r="6" ht="15" customHeight="1" spans="1:7">
      <c r="A6" s="38">
        <v>1</v>
      </c>
      <c r="B6" s="38" t="s">
        <v>10</v>
      </c>
      <c r="C6" s="163" t="s">
        <v>11</v>
      </c>
      <c r="D6" s="88" t="s">
        <v>12</v>
      </c>
      <c r="E6" s="219">
        <v>2</v>
      </c>
      <c r="F6" s="90">
        <v>4500</v>
      </c>
      <c r="G6" s="90">
        <f>E6*F6</f>
        <v>9000</v>
      </c>
    </row>
    <row r="7" ht="15" customHeight="1" spans="1:7">
      <c r="A7" s="38"/>
      <c r="B7" s="38"/>
      <c r="C7" s="163" t="s">
        <v>13</v>
      </c>
      <c r="D7" s="88" t="s">
        <v>14</v>
      </c>
      <c r="E7" s="219">
        <v>3</v>
      </c>
      <c r="F7" s="90">
        <v>10</v>
      </c>
      <c r="G7" s="90">
        <f t="shared" ref="G7:G50" si="0">E7*F7</f>
        <v>30</v>
      </c>
    </row>
    <row r="8" ht="15" customHeight="1" spans="1:7">
      <c r="A8" s="38"/>
      <c r="B8" s="38"/>
      <c r="C8" s="163" t="s">
        <v>15</v>
      </c>
      <c r="D8" s="88" t="s">
        <v>14</v>
      </c>
      <c r="E8" s="219">
        <v>3</v>
      </c>
      <c r="F8" s="90">
        <v>120</v>
      </c>
      <c r="G8" s="90">
        <f t="shared" si="0"/>
        <v>360</v>
      </c>
    </row>
    <row r="9" ht="15" customHeight="1" spans="1:7">
      <c r="A9" s="38"/>
      <c r="B9" s="38"/>
      <c r="C9" s="163" t="s">
        <v>16</v>
      </c>
      <c r="D9" s="88" t="s">
        <v>14</v>
      </c>
      <c r="E9" s="219">
        <v>9</v>
      </c>
      <c r="F9" s="90">
        <v>200</v>
      </c>
      <c r="G9" s="90">
        <f t="shared" si="0"/>
        <v>1800</v>
      </c>
    </row>
    <row r="10" ht="15" customHeight="1" spans="1:7">
      <c r="A10" s="38"/>
      <c r="B10" s="38"/>
      <c r="C10" s="163" t="s">
        <v>17</v>
      </c>
      <c r="D10" s="88" t="s">
        <v>14</v>
      </c>
      <c r="E10" s="219">
        <v>20</v>
      </c>
      <c r="F10" s="90">
        <v>200</v>
      </c>
      <c r="G10" s="90">
        <f t="shared" si="0"/>
        <v>4000</v>
      </c>
    </row>
    <row r="11" ht="15" customHeight="1" spans="1:7">
      <c r="A11" s="38"/>
      <c r="B11" s="38"/>
      <c r="C11" s="163" t="s">
        <v>18</v>
      </c>
      <c r="D11" s="88" t="s">
        <v>14</v>
      </c>
      <c r="E11" s="219">
        <v>11</v>
      </c>
      <c r="F11" s="90">
        <v>120</v>
      </c>
      <c r="G11" s="90">
        <f t="shared" si="0"/>
        <v>1320</v>
      </c>
    </row>
    <row r="12" ht="15" customHeight="1" spans="1:7">
      <c r="A12" s="38"/>
      <c r="B12" s="38"/>
      <c r="C12" s="163" t="s">
        <v>19</v>
      </c>
      <c r="D12" s="88" t="s">
        <v>14</v>
      </c>
      <c r="E12" s="219">
        <v>2</v>
      </c>
      <c r="F12" s="90">
        <v>10</v>
      </c>
      <c r="G12" s="90">
        <f t="shared" si="0"/>
        <v>20</v>
      </c>
    </row>
    <row r="13" ht="15" customHeight="1" spans="1:7">
      <c r="A13" s="38"/>
      <c r="B13" s="38"/>
      <c r="C13" s="163" t="s">
        <v>20</v>
      </c>
      <c r="D13" s="88" t="s">
        <v>14</v>
      </c>
      <c r="E13" s="219">
        <v>4</v>
      </c>
      <c r="F13" s="90">
        <v>200</v>
      </c>
      <c r="G13" s="90">
        <f t="shared" si="0"/>
        <v>800</v>
      </c>
    </row>
    <row r="14" ht="15" customHeight="1" spans="1:7">
      <c r="A14" s="38"/>
      <c r="B14" s="38"/>
      <c r="C14" s="163" t="s">
        <v>21</v>
      </c>
      <c r="D14" s="88" t="s">
        <v>14</v>
      </c>
      <c r="E14" s="219">
        <v>9</v>
      </c>
      <c r="F14" s="90">
        <v>120</v>
      </c>
      <c r="G14" s="90">
        <f t="shared" si="0"/>
        <v>1080</v>
      </c>
    </row>
    <row r="15" ht="15" customHeight="1" spans="1:7">
      <c r="A15" s="38"/>
      <c r="B15" s="38"/>
      <c r="C15" s="163" t="s">
        <v>22</v>
      </c>
      <c r="D15" s="88" t="s">
        <v>14</v>
      </c>
      <c r="E15" s="219">
        <v>66</v>
      </c>
      <c r="F15" s="90">
        <v>10</v>
      </c>
      <c r="G15" s="90">
        <f t="shared" si="0"/>
        <v>660</v>
      </c>
    </row>
    <row r="16" ht="15" customHeight="1" spans="1:7">
      <c r="A16" s="38"/>
      <c r="B16" s="38"/>
      <c r="C16" s="163" t="s">
        <v>23</v>
      </c>
      <c r="D16" s="88" t="s">
        <v>14</v>
      </c>
      <c r="E16" s="219">
        <v>21</v>
      </c>
      <c r="F16" s="90">
        <v>220</v>
      </c>
      <c r="G16" s="90">
        <f t="shared" si="0"/>
        <v>4620</v>
      </c>
    </row>
    <row r="17" ht="15" customHeight="1" spans="1:7">
      <c r="A17" s="38"/>
      <c r="B17" s="38"/>
      <c r="C17" s="163" t="s">
        <v>24</v>
      </c>
      <c r="D17" s="88" t="s">
        <v>14</v>
      </c>
      <c r="E17" s="219">
        <v>1</v>
      </c>
      <c r="F17" s="90">
        <v>90</v>
      </c>
      <c r="G17" s="90">
        <f t="shared" si="0"/>
        <v>90</v>
      </c>
    </row>
    <row r="18" ht="15" customHeight="1" spans="1:7">
      <c r="A18" s="38"/>
      <c r="B18" s="38"/>
      <c r="C18" s="163" t="s">
        <v>25</v>
      </c>
      <c r="D18" s="88" t="s">
        <v>14</v>
      </c>
      <c r="E18" s="219">
        <v>9</v>
      </c>
      <c r="F18" s="90">
        <v>220</v>
      </c>
      <c r="G18" s="90">
        <f t="shared" si="0"/>
        <v>1980</v>
      </c>
    </row>
    <row r="19" ht="15" customHeight="1" spans="1:7">
      <c r="A19" s="38"/>
      <c r="B19" s="38"/>
      <c r="C19" s="163" t="s">
        <v>26</v>
      </c>
      <c r="D19" s="88" t="s">
        <v>14</v>
      </c>
      <c r="E19" s="219">
        <v>72</v>
      </c>
      <c r="F19" s="90">
        <v>90</v>
      </c>
      <c r="G19" s="90">
        <f t="shared" si="0"/>
        <v>6480</v>
      </c>
    </row>
    <row r="20" ht="15" customHeight="1" spans="1:7">
      <c r="A20" s="38"/>
      <c r="B20" s="38"/>
      <c r="C20" s="163" t="s">
        <v>27</v>
      </c>
      <c r="D20" s="88" t="s">
        <v>14</v>
      </c>
      <c r="E20" s="219">
        <v>4</v>
      </c>
      <c r="F20" s="90">
        <v>220</v>
      </c>
      <c r="G20" s="90">
        <f t="shared" si="0"/>
        <v>880</v>
      </c>
    </row>
    <row r="21" ht="15" customHeight="1" spans="1:7">
      <c r="A21" s="38"/>
      <c r="B21" s="38"/>
      <c r="C21" s="163" t="s">
        <v>28</v>
      </c>
      <c r="D21" s="88" t="s">
        <v>14</v>
      </c>
      <c r="E21" s="219">
        <v>11</v>
      </c>
      <c r="F21" s="90">
        <v>10</v>
      </c>
      <c r="G21" s="90">
        <f t="shared" si="0"/>
        <v>110</v>
      </c>
    </row>
    <row r="22" ht="15" customHeight="1" spans="1:7">
      <c r="A22" s="38"/>
      <c r="B22" s="38"/>
      <c r="C22" s="163" t="s">
        <v>29</v>
      </c>
      <c r="D22" s="88" t="s">
        <v>14</v>
      </c>
      <c r="E22" s="219">
        <v>9</v>
      </c>
      <c r="F22" s="90">
        <v>100</v>
      </c>
      <c r="G22" s="90">
        <f t="shared" si="0"/>
        <v>900</v>
      </c>
    </row>
    <row r="23" ht="15" customHeight="1" spans="1:7">
      <c r="A23" s="38"/>
      <c r="B23" s="38"/>
      <c r="C23" s="163" t="s">
        <v>30</v>
      </c>
      <c r="D23" s="88" t="s">
        <v>14</v>
      </c>
      <c r="E23" s="219">
        <v>6</v>
      </c>
      <c r="F23" s="90">
        <v>50</v>
      </c>
      <c r="G23" s="90">
        <f t="shared" si="0"/>
        <v>300</v>
      </c>
    </row>
    <row r="24" ht="15" customHeight="1" spans="1:7">
      <c r="A24" s="38"/>
      <c r="B24" s="38"/>
      <c r="C24" s="163" t="s">
        <v>31</v>
      </c>
      <c r="D24" s="88" t="s">
        <v>14</v>
      </c>
      <c r="E24" s="219">
        <v>1</v>
      </c>
      <c r="F24" s="90">
        <v>100</v>
      </c>
      <c r="G24" s="90">
        <f t="shared" si="0"/>
        <v>100</v>
      </c>
    </row>
    <row r="25" ht="15" customHeight="1" spans="1:7">
      <c r="A25" s="38"/>
      <c r="B25" s="38"/>
      <c r="C25" s="163" t="s">
        <v>32</v>
      </c>
      <c r="D25" s="88" t="s">
        <v>14</v>
      </c>
      <c r="E25" s="219">
        <v>2</v>
      </c>
      <c r="F25" s="90">
        <v>50</v>
      </c>
      <c r="G25" s="90">
        <f t="shared" si="0"/>
        <v>100</v>
      </c>
    </row>
    <row r="26" ht="15" customHeight="1" spans="1:7">
      <c r="A26" s="38"/>
      <c r="B26" s="38"/>
      <c r="C26" s="163" t="s">
        <v>33</v>
      </c>
      <c r="D26" s="88" t="s">
        <v>14</v>
      </c>
      <c r="E26" s="219">
        <v>7</v>
      </c>
      <c r="F26" s="90">
        <v>600</v>
      </c>
      <c r="G26" s="90">
        <f t="shared" si="0"/>
        <v>4200</v>
      </c>
    </row>
    <row r="27" ht="15" customHeight="1" spans="1:7">
      <c r="A27" s="38"/>
      <c r="B27" s="38"/>
      <c r="C27" s="163" t="s">
        <v>34</v>
      </c>
      <c r="D27" s="88" t="s">
        <v>14</v>
      </c>
      <c r="E27" s="219">
        <v>3</v>
      </c>
      <c r="F27" s="90">
        <v>10</v>
      </c>
      <c r="G27" s="90">
        <f t="shared" si="0"/>
        <v>30</v>
      </c>
    </row>
    <row r="28" ht="15" customHeight="1" spans="1:7">
      <c r="A28" s="38"/>
      <c r="B28" s="38"/>
      <c r="C28" s="163" t="s">
        <v>35</v>
      </c>
      <c r="D28" s="88" t="s">
        <v>14</v>
      </c>
      <c r="E28" s="219">
        <v>74</v>
      </c>
      <c r="F28" s="90">
        <v>100</v>
      </c>
      <c r="G28" s="90">
        <f t="shared" si="0"/>
        <v>7400</v>
      </c>
    </row>
    <row r="29" ht="15" customHeight="1" spans="1:7">
      <c r="A29" s="38"/>
      <c r="B29" s="38"/>
      <c r="C29" s="163" t="s">
        <v>36</v>
      </c>
      <c r="D29" s="88" t="s">
        <v>14</v>
      </c>
      <c r="E29" s="219">
        <v>162</v>
      </c>
      <c r="F29" s="90">
        <v>50</v>
      </c>
      <c r="G29" s="90">
        <f t="shared" si="0"/>
        <v>8100</v>
      </c>
    </row>
    <row r="30" ht="15" customHeight="1" spans="1:7">
      <c r="A30" s="38"/>
      <c r="B30" s="38"/>
      <c r="C30" s="163" t="s">
        <v>37</v>
      </c>
      <c r="D30" s="88" t="s">
        <v>14</v>
      </c>
      <c r="E30" s="219">
        <v>2</v>
      </c>
      <c r="F30" s="90">
        <v>90</v>
      </c>
      <c r="G30" s="90">
        <f t="shared" si="0"/>
        <v>180</v>
      </c>
    </row>
    <row r="31" ht="15" customHeight="1" spans="1:7">
      <c r="A31" s="38"/>
      <c r="B31" s="38"/>
      <c r="C31" s="163" t="s">
        <v>38</v>
      </c>
      <c r="D31" s="88" t="s">
        <v>14</v>
      </c>
      <c r="E31" s="219">
        <v>6</v>
      </c>
      <c r="F31" s="90">
        <v>220</v>
      </c>
      <c r="G31" s="90">
        <f t="shared" si="0"/>
        <v>1320</v>
      </c>
    </row>
    <row r="32" ht="15" customHeight="1" spans="1:7">
      <c r="A32" s="38"/>
      <c r="B32" s="38"/>
      <c r="C32" s="163" t="s">
        <v>39</v>
      </c>
      <c r="D32" s="88" t="s">
        <v>14</v>
      </c>
      <c r="E32" s="219">
        <v>21</v>
      </c>
      <c r="F32" s="90">
        <v>180</v>
      </c>
      <c r="G32" s="90">
        <f t="shared" si="0"/>
        <v>3780</v>
      </c>
    </row>
    <row r="33" ht="15" customHeight="1" spans="1:7">
      <c r="A33" s="38"/>
      <c r="B33" s="38"/>
      <c r="C33" s="163" t="s">
        <v>40</v>
      </c>
      <c r="D33" s="88" t="s">
        <v>14</v>
      </c>
      <c r="E33" s="219">
        <v>5</v>
      </c>
      <c r="F33" s="90">
        <v>220</v>
      </c>
      <c r="G33" s="90">
        <f t="shared" si="0"/>
        <v>1100</v>
      </c>
    </row>
    <row r="34" ht="15" customHeight="1" spans="1:7">
      <c r="A34" s="38"/>
      <c r="B34" s="38"/>
      <c r="C34" s="163" t="s">
        <v>41</v>
      </c>
      <c r="D34" s="88" t="s">
        <v>14</v>
      </c>
      <c r="E34" s="219">
        <v>4</v>
      </c>
      <c r="F34" s="90">
        <v>90</v>
      </c>
      <c r="G34" s="90">
        <f t="shared" si="0"/>
        <v>360</v>
      </c>
    </row>
    <row r="35" ht="15" customHeight="1" spans="1:7">
      <c r="A35" s="38"/>
      <c r="B35" s="38"/>
      <c r="C35" s="163" t="s">
        <v>42</v>
      </c>
      <c r="D35" s="88" t="s">
        <v>14</v>
      </c>
      <c r="E35" s="219">
        <v>7</v>
      </c>
      <c r="F35" s="90">
        <v>220</v>
      </c>
      <c r="G35" s="90">
        <f t="shared" si="0"/>
        <v>1540</v>
      </c>
    </row>
    <row r="36" ht="15" customHeight="1" spans="1:7">
      <c r="A36" s="38"/>
      <c r="B36" s="38"/>
      <c r="C36" s="163" t="s">
        <v>43</v>
      </c>
      <c r="D36" s="88" t="s">
        <v>14</v>
      </c>
      <c r="E36" s="219">
        <v>2</v>
      </c>
      <c r="F36" s="90">
        <v>5</v>
      </c>
      <c r="G36" s="90">
        <f t="shared" si="0"/>
        <v>10</v>
      </c>
    </row>
    <row r="37" ht="15" customHeight="1" spans="1:7">
      <c r="A37" s="38"/>
      <c r="B37" s="38"/>
      <c r="C37" s="163" t="s">
        <v>44</v>
      </c>
      <c r="D37" s="88" t="s">
        <v>14</v>
      </c>
      <c r="E37" s="219">
        <v>1</v>
      </c>
      <c r="F37" s="90">
        <v>100</v>
      </c>
      <c r="G37" s="90">
        <f t="shared" si="0"/>
        <v>100</v>
      </c>
    </row>
    <row r="38" ht="15" customHeight="1" spans="1:7">
      <c r="A38" s="38"/>
      <c r="B38" s="38"/>
      <c r="C38" s="163" t="s">
        <v>45</v>
      </c>
      <c r="D38" s="88" t="s">
        <v>14</v>
      </c>
      <c r="E38" s="219">
        <v>9</v>
      </c>
      <c r="F38" s="90">
        <v>100</v>
      </c>
      <c r="G38" s="90">
        <f t="shared" si="0"/>
        <v>900</v>
      </c>
    </row>
    <row r="39" ht="15" customHeight="1" spans="1:7">
      <c r="A39" s="38"/>
      <c r="B39" s="38"/>
      <c r="C39" s="163" t="s">
        <v>46</v>
      </c>
      <c r="D39" s="88" t="s">
        <v>14</v>
      </c>
      <c r="E39" s="219">
        <v>2</v>
      </c>
      <c r="F39" s="90">
        <v>220</v>
      </c>
      <c r="G39" s="90">
        <f t="shared" si="0"/>
        <v>440</v>
      </c>
    </row>
    <row r="40" ht="15" customHeight="1" spans="1:7">
      <c r="A40" s="38"/>
      <c r="B40" s="38"/>
      <c r="C40" s="163" t="s">
        <v>47</v>
      </c>
      <c r="D40" s="88" t="s">
        <v>14</v>
      </c>
      <c r="E40" s="219">
        <v>3</v>
      </c>
      <c r="F40" s="90">
        <v>50</v>
      </c>
      <c r="G40" s="90">
        <f t="shared" si="0"/>
        <v>150</v>
      </c>
    </row>
    <row r="41" ht="15" customHeight="1" spans="1:7">
      <c r="A41" s="38"/>
      <c r="B41" s="38"/>
      <c r="C41" s="163" t="s">
        <v>48</v>
      </c>
      <c r="D41" s="88" t="s">
        <v>14</v>
      </c>
      <c r="E41" s="219">
        <v>2</v>
      </c>
      <c r="F41" s="90">
        <v>10</v>
      </c>
      <c r="G41" s="90">
        <f t="shared" si="0"/>
        <v>20</v>
      </c>
    </row>
    <row r="42" ht="15" customHeight="1" spans="1:7">
      <c r="A42" s="38"/>
      <c r="B42" s="38"/>
      <c r="C42" s="163" t="s">
        <v>49</v>
      </c>
      <c r="D42" s="88" t="s">
        <v>14</v>
      </c>
      <c r="E42" s="219">
        <v>2</v>
      </c>
      <c r="F42" s="90">
        <v>20</v>
      </c>
      <c r="G42" s="90">
        <f t="shared" si="0"/>
        <v>40</v>
      </c>
    </row>
    <row r="43" ht="15" customHeight="1" spans="1:7">
      <c r="A43" s="38"/>
      <c r="B43" s="38"/>
      <c r="C43" s="163" t="s">
        <v>50</v>
      </c>
      <c r="D43" s="88" t="s">
        <v>14</v>
      </c>
      <c r="E43" s="219">
        <v>3</v>
      </c>
      <c r="F43" s="90">
        <v>8</v>
      </c>
      <c r="G43" s="90">
        <f t="shared" si="0"/>
        <v>24</v>
      </c>
    </row>
    <row r="44" ht="15" customHeight="1" spans="1:7">
      <c r="A44" s="38"/>
      <c r="B44" s="38"/>
      <c r="C44" s="163" t="s">
        <v>51</v>
      </c>
      <c r="D44" s="88" t="s">
        <v>14</v>
      </c>
      <c r="E44" s="219">
        <v>2</v>
      </c>
      <c r="F44" s="90">
        <v>600</v>
      </c>
      <c r="G44" s="90">
        <f t="shared" si="0"/>
        <v>1200</v>
      </c>
    </row>
    <row r="45" ht="15" customHeight="1" spans="1:7">
      <c r="A45" s="38"/>
      <c r="B45" s="38"/>
      <c r="C45" s="163" t="s">
        <v>52</v>
      </c>
      <c r="D45" s="88" t="s">
        <v>14</v>
      </c>
      <c r="E45" s="96">
        <v>10</v>
      </c>
      <c r="F45" s="95">
        <v>180</v>
      </c>
      <c r="G45" s="90">
        <f t="shared" si="0"/>
        <v>1800</v>
      </c>
    </row>
    <row r="46" ht="15" customHeight="1" spans="1:7">
      <c r="A46" s="38"/>
      <c r="B46" s="38"/>
      <c r="C46" s="163" t="s">
        <v>53</v>
      </c>
      <c r="D46" s="88" t="s">
        <v>14</v>
      </c>
      <c r="E46" s="96">
        <v>1</v>
      </c>
      <c r="F46" s="95">
        <v>100</v>
      </c>
      <c r="G46" s="90">
        <f t="shared" si="0"/>
        <v>100</v>
      </c>
    </row>
    <row r="47" ht="15" customHeight="1" spans="1:7">
      <c r="A47" s="38"/>
      <c r="B47" s="38"/>
      <c r="C47" s="163" t="s">
        <v>54</v>
      </c>
      <c r="D47" s="88" t="s">
        <v>14</v>
      </c>
      <c r="E47" s="96">
        <v>1</v>
      </c>
      <c r="F47" s="95">
        <v>20</v>
      </c>
      <c r="G47" s="90">
        <f t="shared" si="0"/>
        <v>20</v>
      </c>
    </row>
    <row r="48" ht="15" customHeight="1" spans="1:7">
      <c r="A48" s="38"/>
      <c r="B48" s="38"/>
      <c r="C48" s="163" t="s">
        <v>55</v>
      </c>
      <c r="D48" s="88" t="s">
        <v>14</v>
      </c>
      <c r="E48" s="96">
        <v>1</v>
      </c>
      <c r="F48" s="95">
        <v>220</v>
      </c>
      <c r="G48" s="90">
        <f t="shared" si="0"/>
        <v>220</v>
      </c>
    </row>
    <row r="49" ht="15" customHeight="1" spans="1:7">
      <c r="A49" s="38"/>
      <c r="B49" s="38"/>
      <c r="C49" s="163" t="s">
        <v>56</v>
      </c>
      <c r="D49" s="88" t="s">
        <v>14</v>
      </c>
      <c r="E49" s="96">
        <v>1</v>
      </c>
      <c r="F49" s="95">
        <v>90</v>
      </c>
      <c r="G49" s="90">
        <f t="shared" si="0"/>
        <v>90</v>
      </c>
    </row>
    <row r="50" ht="15" customHeight="1" spans="1:7">
      <c r="A50" s="38"/>
      <c r="B50" s="38"/>
      <c r="C50" s="163" t="s">
        <v>57</v>
      </c>
      <c r="D50" s="88" t="s">
        <v>14</v>
      </c>
      <c r="E50" s="96">
        <v>42</v>
      </c>
      <c r="F50" s="95">
        <v>10</v>
      </c>
      <c r="G50" s="90">
        <f t="shared" si="0"/>
        <v>420</v>
      </c>
    </row>
    <row r="51" s="71" customFormat="1" ht="15" customHeight="1" spans="1:7">
      <c r="A51" s="38"/>
      <c r="B51" s="38"/>
      <c r="C51" s="96" t="s">
        <v>58</v>
      </c>
      <c r="D51" s="88" t="s">
        <v>59</v>
      </c>
      <c r="E51" s="187">
        <v>104.4</v>
      </c>
      <c r="F51" s="95">
        <v>65</v>
      </c>
      <c r="G51" s="90">
        <f t="shared" ref="G51:G89" si="1">E51*F51</f>
        <v>6786</v>
      </c>
    </row>
    <row r="52" s="71" customFormat="1" ht="15" customHeight="1" spans="1:7">
      <c r="A52" s="38"/>
      <c r="B52" s="38"/>
      <c r="C52" s="96"/>
      <c r="D52" s="88" t="s">
        <v>59</v>
      </c>
      <c r="E52" s="187">
        <v>5.12</v>
      </c>
      <c r="F52" s="95">
        <v>65</v>
      </c>
      <c r="G52" s="90">
        <f t="shared" si="1"/>
        <v>332.8</v>
      </c>
    </row>
    <row r="53" s="71" customFormat="1" ht="15" customHeight="1" spans="1:7">
      <c r="A53" s="38"/>
      <c r="B53" s="38"/>
      <c r="C53" s="96"/>
      <c r="D53" s="88" t="s">
        <v>59</v>
      </c>
      <c r="E53" s="187">
        <v>3.6</v>
      </c>
      <c r="F53" s="95">
        <v>65</v>
      </c>
      <c r="G53" s="90">
        <f t="shared" si="1"/>
        <v>234</v>
      </c>
    </row>
    <row r="54" s="71" customFormat="1" ht="15" customHeight="1" spans="1:7">
      <c r="A54" s="38"/>
      <c r="B54" s="38"/>
      <c r="C54" s="96"/>
      <c r="D54" s="88" t="s">
        <v>59</v>
      </c>
      <c r="E54" s="187">
        <v>10.88</v>
      </c>
      <c r="F54" s="95">
        <v>65</v>
      </c>
      <c r="G54" s="90">
        <f t="shared" si="1"/>
        <v>707.2</v>
      </c>
    </row>
    <row r="55" s="71" customFormat="1" ht="15" customHeight="1" spans="1:7">
      <c r="A55" s="38"/>
      <c r="B55" s="38"/>
      <c r="C55" s="96"/>
      <c r="D55" s="88" t="s">
        <v>59</v>
      </c>
      <c r="E55" s="187">
        <v>13.08</v>
      </c>
      <c r="F55" s="95">
        <v>65</v>
      </c>
      <c r="G55" s="90">
        <f t="shared" si="1"/>
        <v>850.2</v>
      </c>
    </row>
    <row r="56" s="71" customFormat="1" ht="15" customHeight="1" spans="1:7">
      <c r="A56" s="38"/>
      <c r="B56" s="38"/>
      <c r="C56" s="96"/>
      <c r="D56" s="88" t="s">
        <v>59</v>
      </c>
      <c r="E56" s="187">
        <v>13.86</v>
      </c>
      <c r="F56" s="95">
        <v>65</v>
      </c>
      <c r="G56" s="90">
        <f t="shared" si="1"/>
        <v>900.9</v>
      </c>
    </row>
    <row r="57" s="71" customFormat="1" ht="15" customHeight="1" spans="1:7">
      <c r="A57" s="38"/>
      <c r="B57" s="38"/>
      <c r="C57" s="96"/>
      <c r="D57" s="88" t="s">
        <v>59</v>
      </c>
      <c r="E57" s="187">
        <v>5.95</v>
      </c>
      <c r="F57" s="95">
        <v>65</v>
      </c>
      <c r="G57" s="90">
        <f t="shared" si="1"/>
        <v>386.75</v>
      </c>
    </row>
    <row r="58" s="71" customFormat="1" ht="15" customHeight="1" spans="1:7">
      <c r="A58" s="38"/>
      <c r="B58" s="38"/>
      <c r="C58" s="96"/>
      <c r="D58" s="88" t="s">
        <v>59</v>
      </c>
      <c r="E58" s="187">
        <v>26.97</v>
      </c>
      <c r="F58" s="95">
        <v>65</v>
      </c>
      <c r="G58" s="90">
        <f t="shared" si="1"/>
        <v>1753.05</v>
      </c>
    </row>
    <row r="59" s="71" customFormat="1" ht="15" customHeight="1" spans="1:7">
      <c r="A59" s="38"/>
      <c r="B59" s="38"/>
      <c r="C59" s="96"/>
      <c r="D59" s="88" t="s">
        <v>59</v>
      </c>
      <c r="E59" s="187">
        <v>29.76</v>
      </c>
      <c r="F59" s="95">
        <v>65</v>
      </c>
      <c r="G59" s="90">
        <f t="shared" si="1"/>
        <v>1934.4</v>
      </c>
    </row>
    <row r="60" s="71" customFormat="1" ht="15" customHeight="1" spans="1:7">
      <c r="A60" s="38"/>
      <c r="B60" s="38"/>
      <c r="C60" s="96" t="s">
        <v>60</v>
      </c>
      <c r="D60" s="88" t="s">
        <v>61</v>
      </c>
      <c r="E60" s="187">
        <v>14.4</v>
      </c>
      <c r="F60" s="95">
        <v>180</v>
      </c>
      <c r="G60" s="90">
        <f t="shared" si="1"/>
        <v>2592</v>
      </c>
    </row>
    <row r="61" s="71" customFormat="1" ht="15" customHeight="1" spans="1:7">
      <c r="A61" s="38"/>
      <c r="B61" s="38"/>
      <c r="C61" s="96"/>
      <c r="D61" s="88" t="s">
        <v>61</v>
      </c>
      <c r="E61" s="187">
        <v>17.12</v>
      </c>
      <c r="F61" s="95">
        <v>180</v>
      </c>
      <c r="G61" s="90">
        <f t="shared" si="1"/>
        <v>3081.6</v>
      </c>
    </row>
    <row r="62" s="71" customFormat="1" ht="15" customHeight="1" spans="1:7">
      <c r="A62" s="38"/>
      <c r="B62" s="38"/>
      <c r="C62" s="96" t="s">
        <v>62</v>
      </c>
      <c r="D62" s="88" t="s">
        <v>61</v>
      </c>
      <c r="E62" s="187">
        <v>22.59</v>
      </c>
      <c r="F62" s="95">
        <v>180</v>
      </c>
      <c r="G62" s="90">
        <f t="shared" si="1"/>
        <v>4066.2</v>
      </c>
    </row>
    <row r="63" s="71" customFormat="1" ht="15" customHeight="1" spans="1:7">
      <c r="A63" s="38"/>
      <c r="B63" s="38"/>
      <c r="C63" s="96"/>
      <c r="D63" s="88" t="s">
        <v>61</v>
      </c>
      <c r="E63" s="187">
        <v>15.21</v>
      </c>
      <c r="F63" s="95">
        <v>180</v>
      </c>
      <c r="G63" s="90">
        <f t="shared" si="1"/>
        <v>2737.8</v>
      </c>
    </row>
    <row r="64" s="71" customFormat="1" ht="15" customHeight="1" spans="1:7">
      <c r="A64" s="38"/>
      <c r="B64" s="38"/>
      <c r="C64" s="96"/>
      <c r="D64" s="88" t="s">
        <v>61</v>
      </c>
      <c r="E64" s="187">
        <v>2.31</v>
      </c>
      <c r="F64" s="95">
        <v>180</v>
      </c>
      <c r="G64" s="90">
        <f t="shared" si="1"/>
        <v>415.8</v>
      </c>
    </row>
    <row r="65" s="71" customFormat="1" ht="15" customHeight="1" spans="1:7">
      <c r="A65" s="38"/>
      <c r="B65" s="38"/>
      <c r="C65" s="187" t="s">
        <v>63</v>
      </c>
      <c r="D65" s="88" t="s">
        <v>61</v>
      </c>
      <c r="E65" s="187">
        <v>1.03</v>
      </c>
      <c r="F65" s="95">
        <v>140</v>
      </c>
      <c r="G65" s="90">
        <f t="shared" si="1"/>
        <v>144.2</v>
      </c>
    </row>
    <row r="66" s="71" customFormat="1" ht="15" customHeight="1" spans="1:7">
      <c r="A66" s="38"/>
      <c r="B66" s="38"/>
      <c r="C66" s="187"/>
      <c r="D66" s="88" t="s">
        <v>61</v>
      </c>
      <c r="E66" s="187">
        <v>0.5</v>
      </c>
      <c r="F66" s="95">
        <v>140</v>
      </c>
      <c r="G66" s="90">
        <f t="shared" si="1"/>
        <v>70</v>
      </c>
    </row>
    <row r="67" s="71" customFormat="1" ht="15" customHeight="1" spans="1:7">
      <c r="A67" s="38"/>
      <c r="B67" s="38"/>
      <c r="C67" s="187" t="s">
        <v>64</v>
      </c>
      <c r="D67" s="88" t="s">
        <v>61</v>
      </c>
      <c r="E67" s="187">
        <v>0.82</v>
      </c>
      <c r="F67" s="95">
        <v>340</v>
      </c>
      <c r="G67" s="90">
        <f t="shared" si="1"/>
        <v>278.8</v>
      </c>
    </row>
    <row r="68" s="71" customFormat="1" ht="15" customHeight="1" spans="1:7">
      <c r="A68" s="38"/>
      <c r="B68" s="38"/>
      <c r="C68" s="187"/>
      <c r="D68" s="88" t="s">
        <v>61</v>
      </c>
      <c r="E68" s="187">
        <v>0.45</v>
      </c>
      <c r="F68" s="95">
        <v>340</v>
      </c>
      <c r="G68" s="90">
        <f t="shared" si="1"/>
        <v>153</v>
      </c>
    </row>
    <row r="69" s="71" customFormat="1" ht="15" customHeight="1" spans="1:7">
      <c r="A69" s="38"/>
      <c r="B69" s="38"/>
      <c r="C69" s="187"/>
      <c r="D69" s="88" t="s">
        <v>61</v>
      </c>
      <c r="E69" s="187">
        <v>1.04</v>
      </c>
      <c r="F69" s="95">
        <v>340</v>
      </c>
      <c r="G69" s="90">
        <f t="shared" si="1"/>
        <v>353.6</v>
      </c>
    </row>
    <row r="70" s="71" customFormat="1" ht="15" customHeight="1" spans="1:7">
      <c r="A70" s="38"/>
      <c r="B70" s="38"/>
      <c r="C70" s="187" t="s">
        <v>65</v>
      </c>
      <c r="D70" s="88" t="s">
        <v>59</v>
      </c>
      <c r="E70" s="187">
        <v>1.08</v>
      </c>
      <c r="F70" s="95">
        <v>65</v>
      </c>
      <c r="G70" s="90">
        <f t="shared" si="1"/>
        <v>70.2</v>
      </c>
    </row>
    <row r="71" s="71" customFormat="1" ht="15" customHeight="1" spans="1:7">
      <c r="A71" s="38"/>
      <c r="B71" s="38"/>
      <c r="C71" s="187" t="s">
        <v>66</v>
      </c>
      <c r="D71" s="88" t="s">
        <v>61</v>
      </c>
      <c r="E71" s="187">
        <v>0.28</v>
      </c>
      <c r="F71" s="95">
        <v>120</v>
      </c>
      <c r="G71" s="90">
        <f t="shared" si="1"/>
        <v>33.6</v>
      </c>
    </row>
    <row r="72" s="71" customFormat="1" ht="15" customHeight="1" spans="1:7">
      <c r="A72" s="38"/>
      <c r="B72" s="38"/>
      <c r="C72" s="187"/>
      <c r="D72" s="88" t="s">
        <v>61</v>
      </c>
      <c r="E72" s="187">
        <v>2.06</v>
      </c>
      <c r="F72" s="95">
        <v>120</v>
      </c>
      <c r="G72" s="90">
        <f t="shared" si="1"/>
        <v>247.2</v>
      </c>
    </row>
    <row r="73" s="71" customFormat="1" ht="15" customHeight="1" spans="1:7">
      <c r="A73" s="38"/>
      <c r="B73" s="38"/>
      <c r="C73" s="187"/>
      <c r="D73" s="88" t="s">
        <v>61</v>
      </c>
      <c r="E73" s="187">
        <v>1.08</v>
      </c>
      <c r="F73" s="95">
        <v>120</v>
      </c>
      <c r="G73" s="90">
        <f t="shared" si="1"/>
        <v>129.6</v>
      </c>
    </row>
    <row r="74" s="71" customFormat="1" ht="15" customHeight="1" spans="1:7">
      <c r="A74" s="38"/>
      <c r="B74" s="38"/>
      <c r="C74" s="187"/>
      <c r="D74" s="88" t="s">
        <v>61</v>
      </c>
      <c r="E74" s="187">
        <v>1.8</v>
      </c>
      <c r="F74" s="95">
        <v>120</v>
      </c>
      <c r="G74" s="90">
        <f t="shared" si="1"/>
        <v>216</v>
      </c>
    </row>
    <row r="75" s="71" customFormat="1" ht="15" customHeight="1" spans="1:7">
      <c r="A75" s="38"/>
      <c r="B75" s="38"/>
      <c r="C75" s="187" t="s">
        <v>67</v>
      </c>
      <c r="D75" s="88" t="s">
        <v>61</v>
      </c>
      <c r="E75" s="187">
        <v>3.7</v>
      </c>
      <c r="F75" s="95">
        <v>180</v>
      </c>
      <c r="G75" s="90">
        <f t="shared" si="1"/>
        <v>666</v>
      </c>
    </row>
    <row r="76" s="71" customFormat="1" ht="15" customHeight="1" spans="1:7">
      <c r="A76" s="38"/>
      <c r="B76" s="38"/>
      <c r="C76" s="187"/>
      <c r="D76" s="88" t="s">
        <v>61</v>
      </c>
      <c r="E76" s="187">
        <v>14.25</v>
      </c>
      <c r="F76" s="95">
        <v>180</v>
      </c>
      <c r="G76" s="90">
        <f t="shared" si="1"/>
        <v>2565</v>
      </c>
    </row>
    <row r="77" s="71" customFormat="1" ht="15" customHeight="1" spans="1:7">
      <c r="A77" s="38"/>
      <c r="B77" s="38"/>
      <c r="C77" s="187"/>
      <c r="D77" s="88" t="s">
        <v>61</v>
      </c>
      <c r="E77" s="187">
        <v>0.98</v>
      </c>
      <c r="F77" s="95">
        <v>180</v>
      </c>
      <c r="G77" s="90">
        <f t="shared" si="1"/>
        <v>176.4</v>
      </c>
    </row>
    <row r="78" s="71" customFormat="1" ht="15" customHeight="1" spans="1:7">
      <c r="A78" s="38"/>
      <c r="B78" s="38"/>
      <c r="C78" s="187" t="s">
        <v>68</v>
      </c>
      <c r="D78" s="88" t="s">
        <v>59</v>
      </c>
      <c r="E78" s="187">
        <v>5.95</v>
      </c>
      <c r="F78" s="95">
        <v>120</v>
      </c>
      <c r="G78" s="90">
        <f t="shared" si="1"/>
        <v>714</v>
      </c>
    </row>
    <row r="79" s="71" customFormat="1" ht="15" customHeight="1" spans="1:7">
      <c r="A79" s="38"/>
      <c r="B79" s="38"/>
      <c r="C79" s="187"/>
      <c r="D79" s="88" t="s">
        <v>59</v>
      </c>
      <c r="E79" s="187">
        <v>8.61</v>
      </c>
      <c r="F79" s="95">
        <v>120</v>
      </c>
      <c r="G79" s="90">
        <f t="shared" si="1"/>
        <v>1033.2</v>
      </c>
    </row>
    <row r="80" s="71" customFormat="1" ht="15" customHeight="1" spans="1:7">
      <c r="A80" s="38"/>
      <c r="B80" s="38"/>
      <c r="C80" s="187"/>
      <c r="D80" s="88" t="s">
        <v>59</v>
      </c>
      <c r="E80" s="187">
        <v>44.82</v>
      </c>
      <c r="F80" s="95">
        <v>120</v>
      </c>
      <c r="G80" s="90">
        <f t="shared" si="1"/>
        <v>5378.4</v>
      </c>
    </row>
    <row r="81" s="71" customFormat="1" ht="15" customHeight="1" spans="1:7">
      <c r="A81" s="38"/>
      <c r="B81" s="38"/>
      <c r="C81" s="187" t="s">
        <v>69</v>
      </c>
      <c r="D81" s="88" t="s">
        <v>59</v>
      </c>
      <c r="E81" s="187">
        <v>5.51</v>
      </c>
      <c r="F81" s="95">
        <v>120</v>
      </c>
      <c r="G81" s="90">
        <f t="shared" si="1"/>
        <v>661.2</v>
      </c>
    </row>
    <row r="82" s="71" customFormat="1" ht="15" customHeight="1" spans="1:7">
      <c r="A82" s="38"/>
      <c r="B82" s="38"/>
      <c r="C82" s="187" t="s">
        <v>70</v>
      </c>
      <c r="D82" s="88" t="s">
        <v>71</v>
      </c>
      <c r="E82" s="96">
        <v>1</v>
      </c>
      <c r="F82" s="95">
        <v>400</v>
      </c>
      <c r="G82" s="90">
        <f t="shared" si="1"/>
        <v>400</v>
      </c>
    </row>
    <row r="83" s="71" customFormat="1" ht="15" customHeight="1" spans="1:7">
      <c r="A83" s="38"/>
      <c r="B83" s="38"/>
      <c r="C83" s="187" t="s">
        <v>72</v>
      </c>
      <c r="D83" s="88" t="s">
        <v>73</v>
      </c>
      <c r="E83" s="96">
        <v>1</v>
      </c>
      <c r="F83" s="95">
        <v>1000</v>
      </c>
      <c r="G83" s="90">
        <f t="shared" si="1"/>
        <v>1000</v>
      </c>
    </row>
    <row r="84" s="71" customFormat="1" ht="15" customHeight="1" spans="1:7">
      <c r="A84" s="38"/>
      <c r="B84" s="38"/>
      <c r="C84" s="187" t="s">
        <v>74</v>
      </c>
      <c r="D84" s="88" t="s">
        <v>73</v>
      </c>
      <c r="E84" s="96">
        <v>1</v>
      </c>
      <c r="F84" s="95">
        <v>2000</v>
      </c>
      <c r="G84" s="90">
        <f t="shared" si="1"/>
        <v>2000</v>
      </c>
    </row>
    <row r="85" s="71" customFormat="1" ht="15" customHeight="1" spans="1:7">
      <c r="A85" s="38"/>
      <c r="B85" s="38"/>
      <c r="C85" s="187" t="s">
        <v>75</v>
      </c>
      <c r="D85" s="88" t="s">
        <v>73</v>
      </c>
      <c r="E85" s="96">
        <v>1</v>
      </c>
      <c r="F85" s="95">
        <v>3000</v>
      </c>
      <c r="G85" s="90">
        <f t="shared" si="1"/>
        <v>3000</v>
      </c>
    </row>
    <row r="86" s="71" customFormat="1" ht="15" customHeight="1" spans="1:7">
      <c r="A86" s="38"/>
      <c r="B86" s="38"/>
      <c r="C86" s="187" t="s">
        <v>76</v>
      </c>
      <c r="D86" s="88" t="s">
        <v>71</v>
      </c>
      <c r="E86" s="187">
        <v>25.38</v>
      </c>
      <c r="F86" s="95">
        <v>70</v>
      </c>
      <c r="G86" s="90">
        <f t="shared" si="1"/>
        <v>1776.6</v>
      </c>
    </row>
    <row r="87" s="71" customFormat="1" ht="15" customHeight="1" spans="1:7">
      <c r="A87" s="38"/>
      <c r="B87" s="38"/>
      <c r="C87" s="187" t="s">
        <v>77</v>
      </c>
      <c r="D87" s="88" t="s">
        <v>59</v>
      </c>
      <c r="E87" s="187">
        <v>220.58</v>
      </c>
      <c r="F87" s="95">
        <v>820</v>
      </c>
      <c r="G87" s="90">
        <f t="shared" si="1"/>
        <v>180875.6</v>
      </c>
    </row>
    <row r="88" s="71" customFormat="1" ht="15" customHeight="1" spans="1:7">
      <c r="A88" s="38"/>
      <c r="B88" s="38"/>
      <c r="C88" s="187" t="s">
        <v>78</v>
      </c>
      <c r="D88" s="88" t="s">
        <v>59</v>
      </c>
      <c r="E88" s="187">
        <v>157.74</v>
      </c>
      <c r="F88" s="95">
        <v>560</v>
      </c>
      <c r="G88" s="90">
        <f t="shared" si="1"/>
        <v>88334.4</v>
      </c>
    </row>
    <row r="89" s="71" customFormat="1" ht="15" customHeight="1" spans="1:7">
      <c r="A89" s="38"/>
      <c r="B89" s="38"/>
      <c r="C89" s="187" t="s">
        <v>79</v>
      </c>
      <c r="D89" s="88" t="s">
        <v>59</v>
      </c>
      <c r="E89" s="187">
        <v>12.1</v>
      </c>
      <c r="F89" s="95">
        <v>320</v>
      </c>
      <c r="G89" s="90">
        <f t="shared" si="1"/>
        <v>3872</v>
      </c>
    </row>
    <row r="90" s="70" customFormat="1" ht="15" customHeight="1" spans="1:7">
      <c r="A90" s="38"/>
      <c r="B90" s="38" t="s">
        <v>80</v>
      </c>
      <c r="C90" s="183"/>
      <c r="D90" s="88"/>
      <c r="E90" s="220"/>
      <c r="F90" s="103"/>
      <c r="G90" s="104">
        <f>SUM(G6:G89)</f>
        <v>389101.7</v>
      </c>
    </row>
    <row r="91" ht="15" customHeight="1" spans="1:7">
      <c r="A91" s="38">
        <v>2</v>
      </c>
      <c r="B91" s="38" t="s">
        <v>81</v>
      </c>
      <c r="C91" s="163" t="s">
        <v>52</v>
      </c>
      <c r="D91" s="88" t="s">
        <v>82</v>
      </c>
      <c r="E91" s="96">
        <v>4</v>
      </c>
      <c r="F91" s="95">
        <v>180</v>
      </c>
      <c r="G91" s="90">
        <f>E91*F91</f>
        <v>720</v>
      </c>
    </row>
    <row r="92" ht="15" customHeight="1" spans="1:7">
      <c r="A92" s="38"/>
      <c r="B92" s="38"/>
      <c r="C92" s="163" t="s">
        <v>83</v>
      </c>
      <c r="D92" s="88" t="s">
        <v>14</v>
      </c>
      <c r="E92" s="96">
        <v>1</v>
      </c>
      <c r="F92" s="95">
        <v>50</v>
      </c>
      <c r="G92" s="90">
        <f t="shared" ref="G92:G123" si="2">E92*F92</f>
        <v>50</v>
      </c>
    </row>
    <row r="93" ht="15" customHeight="1" spans="1:7">
      <c r="A93" s="38"/>
      <c r="B93" s="38"/>
      <c r="C93" s="163" t="s">
        <v>84</v>
      </c>
      <c r="D93" s="88" t="s">
        <v>14</v>
      </c>
      <c r="E93" s="96">
        <v>2</v>
      </c>
      <c r="F93" s="95">
        <v>10</v>
      </c>
      <c r="G93" s="90">
        <f t="shared" si="2"/>
        <v>20</v>
      </c>
    </row>
    <row r="94" ht="15" customHeight="1" spans="1:7">
      <c r="A94" s="38"/>
      <c r="B94" s="38"/>
      <c r="C94" s="163" t="s">
        <v>41</v>
      </c>
      <c r="D94" s="88" t="s">
        <v>14</v>
      </c>
      <c r="E94" s="96">
        <v>4</v>
      </c>
      <c r="F94" s="95">
        <v>90</v>
      </c>
      <c r="G94" s="90">
        <f t="shared" si="2"/>
        <v>360</v>
      </c>
    </row>
    <row r="95" ht="15" customHeight="1" spans="1:7">
      <c r="A95" s="38"/>
      <c r="B95" s="38"/>
      <c r="C95" s="163" t="s">
        <v>42</v>
      </c>
      <c r="D95" s="88" t="s">
        <v>14</v>
      </c>
      <c r="E95" s="96">
        <v>5</v>
      </c>
      <c r="F95" s="95">
        <v>220</v>
      </c>
      <c r="G95" s="90">
        <f t="shared" si="2"/>
        <v>1100</v>
      </c>
    </row>
    <row r="96" ht="15" customHeight="1" spans="1:7">
      <c r="A96" s="38"/>
      <c r="B96" s="38"/>
      <c r="C96" s="163" t="s">
        <v>84</v>
      </c>
      <c r="D96" s="88" t="s">
        <v>14</v>
      </c>
      <c r="E96" s="96">
        <v>7</v>
      </c>
      <c r="F96" s="95">
        <v>20</v>
      </c>
      <c r="G96" s="90">
        <f t="shared" si="2"/>
        <v>140</v>
      </c>
    </row>
    <row r="97" ht="15" customHeight="1" spans="1:7">
      <c r="A97" s="38"/>
      <c r="B97" s="38"/>
      <c r="C97" s="163" t="s">
        <v>85</v>
      </c>
      <c r="D97" s="88" t="s">
        <v>14</v>
      </c>
      <c r="E97" s="96">
        <v>1</v>
      </c>
      <c r="F97" s="95">
        <v>90</v>
      </c>
      <c r="G97" s="90">
        <f t="shared" si="2"/>
        <v>90</v>
      </c>
    </row>
    <row r="98" ht="15" customHeight="1" spans="1:7">
      <c r="A98" s="38"/>
      <c r="B98" s="38"/>
      <c r="C98" s="163" t="s">
        <v>86</v>
      </c>
      <c r="D98" s="88" t="s">
        <v>14</v>
      </c>
      <c r="E98" s="96">
        <v>3</v>
      </c>
      <c r="F98" s="95">
        <v>100</v>
      </c>
      <c r="G98" s="90">
        <f t="shared" si="2"/>
        <v>300</v>
      </c>
    </row>
    <row r="99" ht="15" customHeight="1" spans="1:7">
      <c r="A99" s="38"/>
      <c r="B99" s="38"/>
      <c r="C99" s="163" t="s">
        <v>57</v>
      </c>
      <c r="D99" s="88" t="s">
        <v>14</v>
      </c>
      <c r="E99" s="96">
        <v>33</v>
      </c>
      <c r="F99" s="95">
        <v>10</v>
      </c>
      <c r="G99" s="90">
        <f t="shared" si="2"/>
        <v>330</v>
      </c>
    </row>
    <row r="100" ht="15" customHeight="1" spans="1:7">
      <c r="A100" s="38"/>
      <c r="B100" s="38"/>
      <c r="C100" s="163" t="s">
        <v>16</v>
      </c>
      <c r="D100" s="88" t="s">
        <v>14</v>
      </c>
      <c r="E100" s="96">
        <v>6</v>
      </c>
      <c r="F100" s="95">
        <v>200</v>
      </c>
      <c r="G100" s="90">
        <f t="shared" si="2"/>
        <v>1200</v>
      </c>
    </row>
    <row r="101" ht="15" customHeight="1" spans="1:7">
      <c r="A101" s="38"/>
      <c r="B101" s="38"/>
      <c r="C101" s="163" t="s">
        <v>87</v>
      </c>
      <c r="D101" s="88" t="s">
        <v>14</v>
      </c>
      <c r="E101" s="96">
        <v>2</v>
      </c>
      <c r="F101" s="95">
        <v>20</v>
      </c>
      <c r="G101" s="90">
        <f t="shared" si="2"/>
        <v>40</v>
      </c>
    </row>
    <row r="102" ht="15" customHeight="1" spans="1:7">
      <c r="A102" s="38"/>
      <c r="B102" s="38"/>
      <c r="C102" s="163" t="s">
        <v>88</v>
      </c>
      <c r="D102" s="88" t="s">
        <v>14</v>
      </c>
      <c r="E102" s="96">
        <v>9</v>
      </c>
      <c r="F102" s="95">
        <v>10</v>
      </c>
      <c r="G102" s="90">
        <f t="shared" si="2"/>
        <v>90</v>
      </c>
    </row>
    <row r="103" ht="15" customHeight="1" spans="1:7">
      <c r="A103" s="38"/>
      <c r="B103" s="38"/>
      <c r="C103" s="163" t="s">
        <v>34</v>
      </c>
      <c r="D103" s="88" t="s">
        <v>14</v>
      </c>
      <c r="E103" s="96">
        <v>4</v>
      </c>
      <c r="F103" s="95">
        <v>10</v>
      </c>
      <c r="G103" s="90">
        <f t="shared" si="2"/>
        <v>40</v>
      </c>
    </row>
    <row r="104" ht="15" customHeight="1" spans="1:7">
      <c r="A104" s="38"/>
      <c r="B104" s="38"/>
      <c r="C104" s="163" t="s">
        <v>89</v>
      </c>
      <c r="D104" s="88" t="s">
        <v>14</v>
      </c>
      <c r="E104" s="96">
        <v>4</v>
      </c>
      <c r="F104" s="95">
        <v>90</v>
      </c>
      <c r="G104" s="90">
        <f t="shared" si="2"/>
        <v>360</v>
      </c>
    </row>
    <row r="105" ht="15" customHeight="1" spans="1:7">
      <c r="A105" s="38"/>
      <c r="B105" s="38"/>
      <c r="C105" s="165" t="s">
        <v>23</v>
      </c>
      <c r="D105" s="88" t="s">
        <v>14</v>
      </c>
      <c r="E105" s="219">
        <v>2</v>
      </c>
      <c r="F105" s="90">
        <v>220</v>
      </c>
      <c r="G105" s="90">
        <f t="shared" si="2"/>
        <v>440</v>
      </c>
    </row>
    <row r="106" ht="15" customHeight="1" spans="1:7">
      <c r="A106" s="38"/>
      <c r="B106" s="38"/>
      <c r="C106" s="165" t="s">
        <v>90</v>
      </c>
      <c r="D106" s="88" t="s">
        <v>14</v>
      </c>
      <c r="E106" s="219">
        <v>1</v>
      </c>
      <c r="F106" s="90">
        <v>90</v>
      </c>
      <c r="G106" s="90">
        <f t="shared" si="2"/>
        <v>90</v>
      </c>
    </row>
    <row r="107" ht="15" customHeight="1" spans="1:7">
      <c r="A107" s="38"/>
      <c r="B107" s="38"/>
      <c r="C107" s="165" t="s">
        <v>91</v>
      </c>
      <c r="D107" s="88" t="s">
        <v>14</v>
      </c>
      <c r="E107" s="219">
        <v>1</v>
      </c>
      <c r="F107" s="90">
        <v>20</v>
      </c>
      <c r="G107" s="90">
        <f t="shared" si="2"/>
        <v>20</v>
      </c>
    </row>
    <row r="108" ht="15" customHeight="1" spans="1:7">
      <c r="A108" s="38"/>
      <c r="B108" s="38"/>
      <c r="C108" s="165" t="s">
        <v>92</v>
      </c>
      <c r="D108" s="88" t="s">
        <v>14</v>
      </c>
      <c r="E108" s="219">
        <v>2</v>
      </c>
      <c r="F108" s="90">
        <v>50</v>
      </c>
      <c r="G108" s="90">
        <f t="shared" si="2"/>
        <v>100</v>
      </c>
    </row>
    <row r="109" ht="15" customHeight="1" spans="1:7">
      <c r="A109" s="38"/>
      <c r="B109" s="38"/>
      <c r="C109" s="165" t="s">
        <v>43</v>
      </c>
      <c r="D109" s="88" t="s">
        <v>14</v>
      </c>
      <c r="E109" s="219">
        <v>35</v>
      </c>
      <c r="F109" s="90">
        <v>5</v>
      </c>
      <c r="G109" s="90">
        <f t="shared" si="2"/>
        <v>175</v>
      </c>
    </row>
    <row r="110" ht="15" customHeight="1" spans="1:7">
      <c r="A110" s="38"/>
      <c r="B110" s="38"/>
      <c r="C110" s="165" t="s">
        <v>93</v>
      </c>
      <c r="D110" s="88" t="s">
        <v>14</v>
      </c>
      <c r="E110" s="219">
        <v>3</v>
      </c>
      <c r="F110" s="90">
        <v>2</v>
      </c>
      <c r="G110" s="90">
        <f t="shared" si="2"/>
        <v>6</v>
      </c>
    </row>
    <row r="111" ht="15" customHeight="1" spans="1:7">
      <c r="A111" s="38"/>
      <c r="B111" s="38"/>
      <c r="C111" s="165" t="s">
        <v>37</v>
      </c>
      <c r="D111" s="88" t="s">
        <v>14</v>
      </c>
      <c r="E111" s="219">
        <v>1</v>
      </c>
      <c r="F111" s="90">
        <v>90</v>
      </c>
      <c r="G111" s="90">
        <f t="shared" si="2"/>
        <v>90</v>
      </c>
    </row>
    <row r="112" ht="15" customHeight="1" spans="1:7">
      <c r="A112" s="38"/>
      <c r="B112" s="38"/>
      <c r="C112" s="165" t="s">
        <v>56</v>
      </c>
      <c r="D112" s="88" t="s">
        <v>14</v>
      </c>
      <c r="E112" s="219">
        <v>2</v>
      </c>
      <c r="F112" s="90">
        <v>90</v>
      </c>
      <c r="G112" s="90">
        <f t="shared" si="2"/>
        <v>180</v>
      </c>
    </row>
    <row r="113" ht="15" customHeight="1" spans="1:7">
      <c r="A113" s="38"/>
      <c r="B113" s="38"/>
      <c r="C113" s="163" t="s">
        <v>18</v>
      </c>
      <c r="D113" s="88" t="s">
        <v>14</v>
      </c>
      <c r="E113" s="96">
        <v>1</v>
      </c>
      <c r="F113" s="95">
        <v>120</v>
      </c>
      <c r="G113" s="90">
        <f t="shared" si="2"/>
        <v>120</v>
      </c>
    </row>
    <row r="114" ht="15" customHeight="1" spans="1:7">
      <c r="A114" s="38"/>
      <c r="B114" s="38"/>
      <c r="C114" s="163" t="s">
        <v>94</v>
      </c>
      <c r="D114" s="88" t="s">
        <v>14</v>
      </c>
      <c r="E114" s="96">
        <v>3</v>
      </c>
      <c r="F114" s="95">
        <v>100</v>
      </c>
      <c r="G114" s="90">
        <f t="shared" si="2"/>
        <v>300</v>
      </c>
    </row>
    <row r="115" ht="15" customHeight="1" spans="1:7">
      <c r="A115" s="38"/>
      <c r="B115" s="38"/>
      <c r="C115" s="165" t="s">
        <v>95</v>
      </c>
      <c r="D115" s="88" t="s">
        <v>14</v>
      </c>
      <c r="E115" s="219">
        <v>2</v>
      </c>
      <c r="F115" s="90">
        <v>15</v>
      </c>
      <c r="G115" s="90">
        <f t="shared" si="2"/>
        <v>30</v>
      </c>
    </row>
    <row r="116" ht="15" customHeight="1" spans="1:7">
      <c r="A116" s="38"/>
      <c r="B116" s="38"/>
      <c r="C116" s="165" t="s">
        <v>45</v>
      </c>
      <c r="D116" s="88" t="s">
        <v>14</v>
      </c>
      <c r="E116" s="219">
        <v>7</v>
      </c>
      <c r="F116" s="90">
        <v>100</v>
      </c>
      <c r="G116" s="90">
        <f t="shared" si="2"/>
        <v>700</v>
      </c>
    </row>
    <row r="117" ht="15" customHeight="1" spans="1:7">
      <c r="A117" s="38"/>
      <c r="B117" s="38"/>
      <c r="C117" s="165" t="s">
        <v>96</v>
      </c>
      <c r="D117" s="88" t="s">
        <v>14</v>
      </c>
      <c r="E117" s="219">
        <v>4</v>
      </c>
      <c r="F117" s="90">
        <v>50</v>
      </c>
      <c r="G117" s="90">
        <f t="shared" si="2"/>
        <v>200</v>
      </c>
    </row>
    <row r="118" ht="15" customHeight="1" spans="1:7">
      <c r="A118" s="38"/>
      <c r="B118" s="38"/>
      <c r="C118" s="165" t="s">
        <v>97</v>
      </c>
      <c r="D118" s="88" t="s">
        <v>14</v>
      </c>
      <c r="E118" s="130">
        <v>1</v>
      </c>
      <c r="F118" s="88">
        <v>10</v>
      </c>
      <c r="G118" s="90">
        <f t="shared" si="2"/>
        <v>10</v>
      </c>
    </row>
    <row r="119" ht="15" customHeight="1" spans="1:7">
      <c r="A119" s="38"/>
      <c r="B119" s="38"/>
      <c r="C119" s="163" t="s">
        <v>98</v>
      </c>
      <c r="D119" s="88" t="s">
        <v>14</v>
      </c>
      <c r="E119" s="130">
        <v>1</v>
      </c>
      <c r="F119" s="88">
        <v>100</v>
      </c>
      <c r="G119" s="90">
        <f t="shared" si="2"/>
        <v>100</v>
      </c>
    </row>
    <row r="120" ht="15" customHeight="1" spans="1:7">
      <c r="A120" s="38"/>
      <c r="B120" s="38"/>
      <c r="C120" s="163" t="s">
        <v>99</v>
      </c>
      <c r="D120" s="88" t="s">
        <v>14</v>
      </c>
      <c r="E120" s="130">
        <v>8</v>
      </c>
      <c r="F120" s="88">
        <v>5</v>
      </c>
      <c r="G120" s="90">
        <f t="shared" si="2"/>
        <v>40</v>
      </c>
    </row>
    <row r="121" ht="15" customHeight="1" spans="1:7">
      <c r="A121" s="38"/>
      <c r="B121" s="38"/>
      <c r="C121" s="163" t="s">
        <v>100</v>
      </c>
      <c r="D121" s="88" t="s">
        <v>101</v>
      </c>
      <c r="E121" s="130">
        <v>3</v>
      </c>
      <c r="F121" s="88">
        <v>160</v>
      </c>
      <c r="G121" s="90">
        <f t="shared" si="2"/>
        <v>480</v>
      </c>
    </row>
    <row r="122" ht="15" customHeight="1" spans="1:7">
      <c r="A122" s="38"/>
      <c r="B122" s="38"/>
      <c r="C122" s="163" t="s">
        <v>102</v>
      </c>
      <c r="D122" s="88" t="s">
        <v>82</v>
      </c>
      <c r="E122" s="130">
        <v>1</v>
      </c>
      <c r="F122" s="88">
        <v>80</v>
      </c>
      <c r="G122" s="90">
        <f t="shared" si="2"/>
        <v>80</v>
      </c>
    </row>
    <row r="123" ht="15" customHeight="1" spans="1:7">
      <c r="A123" s="38"/>
      <c r="B123" s="38"/>
      <c r="C123" s="163" t="s">
        <v>103</v>
      </c>
      <c r="D123" s="88" t="s">
        <v>71</v>
      </c>
      <c r="E123" s="130">
        <v>1</v>
      </c>
      <c r="F123" s="88">
        <v>1000</v>
      </c>
      <c r="G123" s="90">
        <f t="shared" si="2"/>
        <v>1000</v>
      </c>
    </row>
    <row r="124" ht="15" customHeight="1" spans="1:7">
      <c r="A124" s="38"/>
      <c r="B124" s="38"/>
      <c r="C124" s="96" t="s">
        <v>58</v>
      </c>
      <c r="D124" s="88" t="s">
        <v>59</v>
      </c>
      <c r="E124" s="187">
        <v>14.8</v>
      </c>
      <c r="F124" s="88">
        <v>65</v>
      </c>
      <c r="G124" s="90">
        <f t="shared" ref="G124:G144" si="3">E124*F124</f>
        <v>962</v>
      </c>
    </row>
    <row r="125" ht="15" customHeight="1" spans="1:7">
      <c r="A125" s="38"/>
      <c r="B125" s="38"/>
      <c r="C125" s="96"/>
      <c r="D125" s="88" t="s">
        <v>59</v>
      </c>
      <c r="E125" s="187">
        <v>118.32</v>
      </c>
      <c r="F125" s="88">
        <v>65</v>
      </c>
      <c r="G125" s="90">
        <f t="shared" si="3"/>
        <v>7690.8</v>
      </c>
    </row>
    <row r="126" ht="15" customHeight="1" spans="1:7">
      <c r="A126" s="38"/>
      <c r="B126" s="38"/>
      <c r="C126" s="96"/>
      <c r="D126" s="88" t="s">
        <v>59</v>
      </c>
      <c r="E126" s="187">
        <v>25.08</v>
      </c>
      <c r="F126" s="88">
        <v>65</v>
      </c>
      <c r="G126" s="90">
        <f t="shared" si="3"/>
        <v>1630.2</v>
      </c>
    </row>
    <row r="127" ht="15" customHeight="1" spans="1:7">
      <c r="A127" s="38"/>
      <c r="B127" s="38"/>
      <c r="C127" s="96"/>
      <c r="D127" s="88" t="s">
        <v>59</v>
      </c>
      <c r="E127" s="187">
        <v>3.9</v>
      </c>
      <c r="F127" s="88">
        <v>65</v>
      </c>
      <c r="G127" s="90">
        <f t="shared" si="3"/>
        <v>253.5</v>
      </c>
    </row>
    <row r="128" ht="15" customHeight="1" spans="1:7">
      <c r="A128" s="38"/>
      <c r="B128" s="38"/>
      <c r="C128" s="96"/>
      <c r="D128" s="88" t="s">
        <v>59</v>
      </c>
      <c r="E128" s="187">
        <v>7.21</v>
      </c>
      <c r="F128" s="88">
        <v>65</v>
      </c>
      <c r="G128" s="90">
        <f t="shared" si="3"/>
        <v>468.65</v>
      </c>
    </row>
    <row r="129" ht="15" customHeight="1" spans="1:7">
      <c r="A129" s="38"/>
      <c r="B129" s="38"/>
      <c r="C129" s="96" t="s">
        <v>62</v>
      </c>
      <c r="D129" s="88" t="s">
        <v>61</v>
      </c>
      <c r="E129" s="187">
        <v>28.99</v>
      </c>
      <c r="F129" s="88">
        <v>180</v>
      </c>
      <c r="G129" s="90">
        <f t="shared" si="3"/>
        <v>5218.2</v>
      </c>
    </row>
    <row r="130" ht="15" customHeight="1" spans="1:7">
      <c r="A130" s="38"/>
      <c r="B130" s="38"/>
      <c r="C130" s="187" t="s">
        <v>63</v>
      </c>
      <c r="D130" s="88" t="s">
        <v>61</v>
      </c>
      <c r="E130" s="187">
        <v>7.06</v>
      </c>
      <c r="F130" s="88">
        <v>180</v>
      </c>
      <c r="G130" s="90">
        <f t="shared" si="3"/>
        <v>1270.8</v>
      </c>
    </row>
    <row r="131" ht="15" customHeight="1" spans="1:7">
      <c r="A131" s="38"/>
      <c r="B131" s="38"/>
      <c r="C131" s="187" t="s">
        <v>104</v>
      </c>
      <c r="D131" s="88" t="s">
        <v>59</v>
      </c>
      <c r="E131" s="187">
        <v>6.48</v>
      </c>
      <c r="F131" s="88">
        <v>100</v>
      </c>
      <c r="G131" s="90">
        <f t="shared" si="3"/>
        <v>648</v>
      </c>
    </row>
    <row r="132" ht="15" customHeight="1" spans="1:7">
      <c r="A132" s="38"/>
      <c r="B132" s="38"/>
      <c r="C132" s="187"/>
      <c r="D132" s="88" t="s">
        <v>59</v>
      </c>
      <c r="E132" s="187">
        <v>2.7</v>
      </c>
      <c r="F132" s="88">
        <v>100</v>
      </c>
      <c r="G132" s="90">
        <f t="shared" si="3"/>
        <v>270</v>
      </c>
    </row>
    <row r="133" ht="15" customHeight="1" spans="1:7">
      <c r="A133" s="38"/>
      <c r="B133" s="38"/>
      <c r="C133" s="187" t="s">
        <v>105</v>
      </c>
      <c r="D133" s="88" t="s">
        <v>61</v>
      </c>
      <c r="E133" s="187">
        <v>15.36</v>
      </c>
      <c r="F133" s="88">
        <v>85</v>
      </c>
      <c r="G133" s="90">
        <f t="shared" si="3"/>
        <v>1305.6</v>
      </c>
    </row>
    <row r="134" ht="15" customHeight="1" spans="1:7">
      <c r="A134" s="38"/>
      <c r="B134" s="38"/>
      <c r="C134" s="187" t="s">
        <v>106</v>
      </c>
      <c r="D134" s="88" t="s">
        <v>61</v>
      </c>
      <c r="E134" s="187">
        <v>1.4</v>
      </c>
      <c r="F134" s="88">
        <v>340</v>
      </c>
      <c r="G134" s="90">
        <f t="shared" si="3"/>
        <v>476</v>
      </c>
    </row>
    <row r="135" ht="15" customHeight="1" spans="1:7">
      <c r="A135" s="38"/>
      <c r="B135" s="38"/>
      <c r="C135" s="187" t="s">
        <v>67</v>
      </c>
      <c r="D135" s="88" t="s">
        <v>61</v>
      </c>
      <c r="E135" s="187">
        <v>0.89</v>
      </c>
      <c r="F135" s="95">
        <v>180</v>
      </c>
      <c r="G135" s="90">
        <f t="shared" si="3"/>
        <v>160.2</v>
      </c>
    </row>
    <row r="136" ht="15" customHeight="1" spans="1:7">
      <c r="A136" s="38"/>
      <c r="B136" s="38"/>
      <c r="C136" s="187"/>
      <c r="D136" s="88" t="s">
        <v>61</v>
      </c>
      <c r="E136" s="187">
        <v>0.7</v>
      </c>
      <c r="F136" s="95">
        <v>180</v>
      </c>
      <c r="G136" s="90">
        <f t="shared" si="3"/>
        <v>126</v>
      </c>
    </row>
    <row r="137" ht="15" customHeight="1" spans="1:7">
      <c r="A137" s="38"/>
      <c r="B137" s="38"/>
      <c r="C137" s="187" t="s">
        <v>66</v>
      </c>
      <c r="D137" s="88" t="s">
        <v>61</v>
      </c>
      <c r="E137" s="187">
        <v>6</v>
      </c>
      <c r="F137" s="88">
        <v>120</v>
      </c>
      <c r="G137" s="90">
        <f t="shared" si="3"/>
        <v>720</v>
      </c>
    </row>
    <row r="138" ht="15" customHeight="1" spans="1:7">
      <c r="A138" s="38"/>
      <c r="B138" s="38"/>
      <c r="C138" s="187" t="s">
        <v>64</v>
      </c>
      <c r="D138" s="88" t="s">
        <v>59</v>
      </c>
      <c r="E138" s="187">
        <v>0.73</v>
      </c>
      <c r="F138" s="88">
        <v>340</v>
      </c>
      <c r="G138" s="90">
        <f t="shared" si="3"/>
        <v>248.2</v>
      </c>
    </row>
    <row r="139" ht="15" customHeight="1" spans="1:7">
      <c r="A139" s="38"/>
      <c r="B139" s="38"/>
      <c r="C139" s="187" t="s">
        <v>68</v>
      </c>
      <c r="D139" s="88" t="s">
        <v>59</v>
      </c>
      <c r="E139" s="187">
        <v>175.8</v>
      </c>
      <c r="F139" s="88">
        <v>120</v>
      </c>
      <c r="G139" s="90">
        <f t="shared" si="3"/>
        <v>21096</v>
      </c>
    </row>
    <row r="140" ht="15" customHeight="1" spans="1:7">
      <c r="A140" s="38"/>
      <c r="B140" s="38"/>
      <c r="C140" s="187" t="s">
        <v>107</v>
      </c>
      <c r="D140" s="88" t="s">
        <v>71</v>
      </c>
      <c r="E140" s="130">
        <v>1</v>
      </c>
      <c r="F140" s="88">
        <v>200</v>
      </c>
      <c r="G140" s="90">
        <f t="shared" si="3"/>
        <v>200</v>
      </c>
    </row>
    <row r="141" ht="15" customHeight="1" spans="1:7">
      <c r="A141" s="38"/>
      <c r="B141" s="38"/>
      <c r="C141" s="187" t="s">
        <v>72</v>
      </c>
      <c r="D141" s="88" t="s">
        <v>73</v>
      </c>
      <c r="E141" s="130">
        <v>1</v>
      </c>
      <c r="F141" s="88">
        <v>1000</v>
      </c>
      <c r="G141" s="90">
        <f t="shared" si="3"/>
        <v>1000</v>
      </c>
    </row>
    <row r="142" ht="15" customHeight="1" spans="1:7">
      <c r="A142" s="38"/>
      <c r="B142" s="38"/>
      <c r="C142" s="187" t="s">
        <v>74</v>
      </c>
      <c r="D142" s="88" t="s">
        <v>73</v>
      </c>
      <c r="E142" s="187">
        <v>1</v>
      </c>
      <c r="F142" s="88">
        <v>2000</v>
      </c>
      <c r="G142" s="90">
        <f t="shared" si="3"/>
        <v>2000</v>
      </c>
    </row>
    <row r="143" ht="15" customHeight="1" spans="1:7">
      <c r="A143" s="38"/>
      <c r="B143" s="38"/>
      <c r="C143" s="187" t="s">
        <v>77</v>
      </c>
      <c r="D143" s="88" t="s">
        <v>59</v>
      </c>
      <c r="E143" s="187">
        <v>226.17</v>
      </c>
      <c r="F143" s="88">
        <v>820</v>
      </c>
      <c r="G143" s="90">
        <f t="shared" si="3"/>
        <v>185459.4</v>
      </c>
    </row>
    <row r="144" ht="15" customHeight="1" spans="1:7">
      <c r="A144" s="38"/>
      <c r="B144" s="38"/>
      <c r="C144" s="187" t="s">
        <v>78</v>
      </c>
      <c r="D144" s="88" t="s">
        <v>59</v>
      </c>
      <c r="E144" s="187">
        <v>32.23</v>
      </c>
      <c r="F144" s="88">
        <v>560</v>
      </c>
      <c r="G144" s="90">
        <f t="shared" si="3"/>
        <v>18048.8</v>
      </c>
    </row>
    <row r="145" ht="15" customHeight="1" spans="1:7">
      <c r="A145" s="38"/>
      <c r="B145" s="38" t="s">
        <v>80</v>
      </c>
      <c r="C145" s="163"/>
      <c r="D145" s="88"/>
      <c r="E145" s="130"/>
      <c r="F145" s="88"/>
      <c r="G145" s="104">
        <f>SUM(G91:G144)</f>
        <v>258253.35</v>
      </c>
    </row>
    <row r="146" ht="15" customHeight="1" spans="1:7">
      <c r="A146" s="38">
        <v>3</v>
      </c>
      <c r="B146" s="38" t="s">
        <v>108</v>
      </c>
      <c r="C146" s="163" t="s">
        <v>18</v>
      </c>
      <c r="D146" s="88" t="s">
        <v>14</v>
      </c>
      <c r="E146" s="130">
        <v>21</v>
      </c>
      <c r="F146" s="88">
        <v>120</v>
      </c>
      <c r="G146" s="90">
        <f>E146*F146</f>
        <v>2520</v>
      </c>
    </row>
    <row r="147" ht="15" customHeight="1" spans="1:7">
      <c r="A147" s="38"/>
      <c r="B147" s="38"/>
      <c r="C147" s="163" t="s">
        <v>109</v>
      </c>
      <c r="D147" s="88" t="s">
        <v>14</v>
      </c>
      <c r="E147" s="130">
        <v>18</v>
      </c>
      <c r="F147" s="88">
        <v>20</v>
      </c>
      <c r="G147" s="90">
        <f>E147*F147</f>
        <v>360</v>
      </c>
    </row>
    <row r="148" ht="15" customHeight="1" spans="1:7">
      <c r="A148" s="38"/>
      <c r="B148" s="38"/>
      <c r="C148" s="163" t="s">
        <v>17</v>
      </c>
      <c r="D148" s="88" t="s">
        <v>14</v>
      </c>
      <c r="E148" s="130">
        <v>9</v>
      </c>
      <c r="F148" s="88">
        <v>200</v>
      </c>
      <c r="G148" s="90">
        <f>E148*F148</f>
        <v>1800</v>
      </c>
    </row>
    <row r="149" ht="15" customHeight="1" spans="1:7">
      <c r="A149" s="38"/>
      <c r="B149" s="38"/>
      <c r="C149" s="163" t="s">
        <v>110</v>
      </c>
      <c r="D149" s="88" t="s">
        <v>14</v>
      </c>
      <c r="E149" s="130">
        <v>2</v>
      </c>
      <c r="F149" s="88">
        <v>10</v>
      </c>
      <c r="G149" s="90">
        <f>E149*F149</f>
        <v>20</v>
      </c>
    </row>
    <row r="150" ht="15" customHeight="1" spans="1:7">
      <c r="A150" s="38"/>
      <c r="B150" s="38"/>
      <c r="C150" s="163" t="s">
        <v>111</v>
      </c>
      <c r="D150" s="88" t="s">
        <v>14</v>
      </c>
      <c r="E150" s="130">
        <v>4</v>
      </c>
      <c r="F150" s="88">
        <v>35</v>
      </c>
      <c r="G150" s="90">
        <f>E150*F150</f>
        <v>140</v>
      </c>
    </row>
    <row r="151" ht="15" customHeight="1" spans="1:7">
      <c r="A151" s="38"/>
      <c r="B151" s="38"/>
      <c r="C151" s="163" t="s">
        <v>94</v>
      </c>
      <c r="D151" s="88" t="s">
        <v>14</v>
      </c>
      <c r="E151" s="130">
        <v>10</v>
      </c>
      <c r="F151" s="88">
        <v>100</v>
      </c>
      <c r="G151" s="90">
        <f t="shared" ref="G151:G183" si="4">E151*F151</f>
        <v>1000</v>
      </c>
    </row>
    <row r="152" ht="15" customHeight="1" spans="1:7">
      <c r="A152" s="38"/>
      <c r="B152" s="38"/>
      <c r="C152" s="163" t="s">
        <v>112</v>
      </c>
      <c r="D152" s="88" t="s">
        <v>14</v>
      </c>
      <c r="E152" s="130">
        <v>1</v>
      </c>
      <c r="F152" s="88">
        <v>90</v>
      </c>
      <c r="G152" s="90">
        <f t="shared" si="4"/>
        <v>90</v>
      </c>
    </row>
    <row r="153" ht="15" customHeight="1" spans="1:7">
      <c r="A153" s="38"/>
      <c r="B153" s="38"/>
      <c r="C153" s="163" t="s">
        <v>90</v>
      </c>
      <c r="D153" s="88" t="s">
        <v>14</v>
      </c>
      <c r="E153" s="130">
        <v>1</v>
      </c>
      <c r="F153" s="88">
        <v>120</v>
      </c>
      <c r="G153" s="90">
        <f t="shared" si="4"/>
        <v>120</v>
      </c>
    </row>
    <row r="154" ht="15" customHeight="1" spans="1:7">
      <c r="A154" s="38"/>
      <c r="B154" s="38"/>
      <c r="C154" s="163" t="s">
        <v>57</v>
      </c>
      <c r="D154" s="88" t="s">
        <v>14</v>
      </c>
      <c r="E154" s="130">
        <v>15</v>
      </c>
      <c r="F154" s="88">
        <v>10</v>
      </c>
      <c r="G154" s="90">
        <f t="shared" si="4"/>
        <v>150</v>
      </c>
    </row>
    <row r="155" ht="15" customHeight="1" spans="1:7">
      <c r="A155" s="38"/>
      <c r="B155" s="38"/>
      <c r="C155" s="163" t="s">
        <v>39</v>
      </c>
      <c r="D155" s="88" t="s">
        <v>82</v>
      </c>
      <c r="E155" s="130">
        <v>1</v>
      </c>
      <c r="F155" s="88">
        <v>300</v>
      </c>
      <c r="G155" s="90">
        <f t="shared" si="4"/>
        <v>300</v>
      </c>
    </row>
    <row r="156" ht="15" customHeight="1" spans="1:7">
      <c r="A156" s="38"/>
      <c r="B156" s="38"/>
      <c r="C156" s="163" t="s">
        <v>102</v>
      </c>
      <c r="D156" s="88" t="s">
        <v>82</v>
      </c>
      <c r="E156" s="130">
        <v>1</v>
      </c>
      <c r="F156" s="88">
        <v>80</v>
      </c>
      <c r="G156" s="90">
        <f t="shared" si="4"/>
        <v>80</v>
      </c>
    </row>
    <row r="157" ht="15" customHeight="1" spans="1:7">
      <c r="A157" s="38"/>
      <c r="B157" s="38"/>
      <c r="C157" s="163" t="s">
        <v>53</v>
      </c>
      <c r="D157" s="88" t="s">
        <v>14</v>
      </c>
      <c r="E157" s="130">
        <v>1</v>
      </c>
      <c r="F157" s="88">
        <v>100</v>
      </c>
      <c r="G157" s="90">
        <f t="shared" si="4"/>
        <v>100</v>
      </c>
    </row>
    <row r="158" ht="15" customHeight="1" spans="1:7">
      <c r="A158" s="38"/>
      <c r="B158" s="38"/>
      <c r="C158" s="163" t="s">
        <v>16</v>
      </c>
      <c r="D158" s="88" t="s">
        <v>14</v>
      </c>
      <c r="E158" s="130">
        <v>7</v>
      </c>
      <c r="F158" s="88">
        <v>220</v>
      </c>
      <c r="G158" s="90">
        <f t="shared" si="4"/>
        <v>1540</v>
      </c>
    </row>
    <row r="159" ht="15" customHeight="1" spans="1:7">
      <c r="A159" s="38"/>
      <c r="B159" s="38"/>
      <c r="C159" s="163" t="s">
        <v>15</v>
      </c>
      <c r="D159" s="88" t="s">
        <v>14</v>
      </c>
      <c r="E159" s="130">
        <v>3</v>
      </c>
      <c r="F159" s="88">
        <v>90</v>
      </c>
      <c r="G159" s="90">
        <f t="shared" si="4"/>
        <v>270</v>
      </c>
    </row>
    <row r="160" ht="15" customHeight="1" spans="1:7">
      <c r="A160" s="38"/>
      <c r="B160" s="38"/>
      <c r="C160" s="163" t="s">
        <v>87</v>
      </c>
      <c r="D160" s="88" t="s">
        <v>14</v>
      </c>
      <c r="E160" s="130">
        <v>7</v>
      </c>
      <c r="F160" s="88">
        <v>20</v>
      </c>
      <c r="G160" s="90">
        <f t="shared" si="4"/>
        <v>140</v>
      </c>
    </row>
    <row r="161" ht="15" customHeight="1" spans="1:7">
      <c r="A161" s="38"/>
      <c r="B161" s="38"/>
      <c r="C161" s="163" t="s">
        <v>44</v>
      </c>
      <c r="D161" s="88" t="s">
        <v>14</v>
      </c>
      <c r="E161" s="130">
        <v>2</v>
      </c>
      <c r="F161" s="88">
        <v>100</v>
      </c>
      <c r="G161" s="90">
        <f t="shared" si="4"/>
        <v>200</v>
      </c>
    </row>
    <row r="162" ht="15" customHeight="1" spans="1:7">
      <c r="A162" s="38"/>
      <c r="B162" s="38"/>
      <c r="C162" s="163" t="s">
        <v>92</v>
      </c>
      <c r="D162" s="88" t="s">
        <v>14</v>
      </c>
      <c r="E162" s="130">
        <v>1</v>
      </c>
      <c r="F162" s="88">
        <v>50</v>
      </c>
      <c r="G162" s="90">
        <f t="shared" si="4"/>
        <v>50</v>
      </c>
    </row>
    <row r="163" ht="15" customHeight="1" spans="1:7">
      <c r="A163" s="38"/>
      <c r="B163" s="38"/>
      <c r="C163" s="163" t="s">
        <v>113</v>
      </c>
      <c r="D163" s="88" t="s">
        <v>14</v>
      </c>
      <c r="E163" s="130">
        <v>4</v>
      </c>
      <c r="F163" s="88">
        <v>220</v>
      </c>
      <c r="G163" s="90">
        <f t="shared" si="4"/>
        <v>880</v>
      </c>
    </row>
    <row r="164" ht="15" customHeight="1" spans="1:7">
      <c r="A164" s="38"/>
      <c r="B164" s="38"/>
      <c r="C164" s="163" t="s">
        <v>42</v>
      </c>
      <c r="D164" s="88" t="s">
        <v>14</v>
      </c>
      <c r="E164" s="130">
        <v>9</v>
      </c>
      <c r="F164" s="88">
        <v>220</v>
      </c>
      <c r="G164" s="90">
        <f t="shared" si="4"/>
        <v>1980</v>
      </c>
    </row>
    <row r="165" ht="15" customHeight="1" spans="1:7">
      <c r="A165" s="38"/>
      <c r="B165" s="38"/>
      <c r="C165" s="163" t="s">
        <v>41</v>
      </c>
      <c r="D165" s="88" t="s">
        <v>14</v>
      </c>
      <c r="E165" s="130">
        <v>8</v>
      </c>
      <c r="F165" s="88">
        <v>90</v>
      </c>
      <c r="G165" s="90">
        <f t="shared" si="4"/>
        <v>720</v>
      </c>
    </row>
    <row r="166" ht="15" customHeight="1" spans="1:7">
      <c r="A166" s="38"/>
      <c r="B166" s="38"/>
      <c r="C166" s="163" t="s">
        <v>114</v>
      </c>
      <c r="D166" s="88" t="s">
        <v>14</v>
      </c>
      <c r="E166" s="130">
        <v>9</v>
      </c>
      <c r="F166" s="88">
        <v>20</v>
      </c>
      <c r="G166" s="90">
        <f t="shared" si="4"/>
        <v>180</v>
      </c>
    </row>
    <row r="167" ht="15" customHeight="1" spans="1:7">
      <c r="A167" s="38"/>
      <c r="B167" s="38"/>
      <c r="C167" s="163" t="s">
        <v>115</v>
      </c>
      <c r="D167" s="88" t="s">
        <v>14</v>
      </c>
      <c r="E167" s="130">
        <v>10</v>
      </c>
      <c r="F167" s="88">
        <v>20</v>
      </c>
      <c r="G167" s="90">
        <f t="shared" si="4"/>
        <v>200</v>
      </c>
    </row>
    <row r="168" ht="15" customHeight="1" spans="1:7">
      <c r="A168" s="38"/>
      <c r="B168" s="38"/>
      <c r="C168" s="163" t="s">
        <v>116</v>
      </c>
      <c r="D168" s="88" t="s">
        <v>14</v>
      </c>
      <c r="E168" s="130">
        <v>40</v>
      </c>
      <c r="F168" s="88">
        <v>50</v>
      </c>
      <c r="G168" s="90">
        <f t="shared" si="4"/>
        <v>2000</v>
      </c>
    </row>
    <row r="169" ht="15" customHeight="1" spans="1:7">
      <c r="A169" s="38"/>
      <c r="B169" s="38"/>
      <c r="C169" s="163" t="s">
        <v>117</v>
      </c>
      <c r="D169" s="88" t="s">
        <v>14</v>
      </c>
      <c r="E169" s="130">
        <v>61</v>
      </c>
      <c r="F169" s="88">
        <v>5</v>
      </c>
      <c r="G169" s="90">
        <f t="shared" si="4"/>
        <v>305</v>
      </c>
    </row>
    <row r="170" ht="15" customHeight="1" spans="1:7">
      <c r="A170" s="38"/>
      <c r="B170" s="38"/>
      <c r="C170" s="163" t="s">
        <v>45</v>
      </c>
      <c r="D170" s="88" t="s">
        <v>14</v>
      </c>
      <c r="E170" s="130">
        <v>7</v>
      </c>
      <c r="F170" s="88">
        <v>100</v>
      </c>
      <c r="G170" s="90">
        <f t="shared" si="4"/>
        <v>700</v>
      </c>
    </row>
    <row r="171" ht="15" customHeight="1" spans="1:7">
      <c r="A171" s="38"/>
      <c r="B171" s="38"/>
      <c r="C171" s="163" t="s">
        <v>86</v>
      </c>
      <c r="D171" s="88" t="s">
        <v>14</v>
      </c>
      <c r="E171" s="130">
        <v>1</v>
      </c>
      <c r="F171" s="88">
        <v>100</v>
      </c>
      <c r="G171" s="90">
        <f t="shared" si="4"/>
        <v>100</v>
      </c>
    </row>
    <row r="172" ht="15" customHeight="1" spans="1:7">
      <c r="A172" s="38"/>
      <c r="B172" s="38"/>
      <c r="C172" s="163" t="s">
        <v>99</v>
      </c>
      <c r="D172" s="88" t="s">
        <v>14</v>
      </c>
      <c r="E172" s="130">
        <v>7</v>
      </c>
      <c r="F172" s="88">
        <v>5</v>
      </c>
      <c r="G172" s="90">
        <f t="shared" si="4"/>
        <v>35</v>
      </c>
    </row>
    <row r="173" ht="15" customHeight="1" spans="1:7">
      <c r="A173" s="38"/>
      <c r="B173" s="38"/>
      <c r="C173" s="163" t="s">
        <v>23</v>
      </c>
      <c r="D173" s="88" t="s">
        <v>14</v>
      </c>
      <c r="E173" s="130">
        <v>3</v>
      </c>
      <c r="F173" s="88">
        <v>220</v>
      </c>
      <c r="G173" s="90">
        <f t="shared" si="4"/>
        <v>660</v>
      </c>
    </row>
    <row r="174" ht="15" customHeight="1" spans="1:7">
      <c r="A174" s="38"/>
      <c r="B174" s="38"/>
      <c r="C174" s="163" t="s">
        <v>24</v>
      </c>
      <c r="D174" s="88" t="s">
        <v>14</v>
      </c>
      <c r="E174" s="130">
        <v>2</v>
      </c>
      <c r="F174" s="88">
        <v>90</v>
      </c>
      <c r="G174" s="90">
        <f t="shared" si="4"/>
        <v>180</v>
      </c>
    </row>
    <row r="175" ht="15" customHeight="1" spans="1:7">
      <c r="A175" s="38"/>
      <c r="B175" s="38"/>
      <c r="C175" s="163" t="s">
        <v>118</v>
      </c>
      <c r="D175" s="88" t="s">
        <v>14</v>
      </c>
      <c r="E175" s="130">
        <v>6</v>
      </c>
      <c r="F175" s="88">
        <v>20</v>
      </c>
      <c r="G175" s="90">
        <f t="shared" si="4"/>
        <v>120</v>
      </c>
    </row>
    <row r="176" ht="15" customHeight="1" spans="1:7">
      <c r="A176" s="38"/>
      <c r="B176" s="38"/>
      <c r="C176" s="163" t="s">
        <v>21</v>
      </c>
      <c r="D176" s="88" t="s">
        <v>14</v>
      </c>
      <c r="E176" s="130">
        <v>1</v>
      </c>
      <c r="F176" s="88">
        <v>120</v>
      </c>
      <c r="G176" s="90">
        <f t="shared" si="4"/>
        <v>120</v>
      </c>
    </row>
    <row r="177" ht="15" customHeight="1" spans="1:7">
      <c r="A177" s="38"/>
      <c r="B177" s="38"/>
      <c r="C177" s="163" t="s">
        <v>119</v>
      </c>
      <c r="D177" s="88" t="s">
        <v>14</v>
      </c>
      <c r="E177" s="219">
        <v>2</v>
      </c>
      <c r="F177" s="90">
        <v>10</v>
      </c>
      <c r="G177" s="90">
        <f t="shared" si="4"/>
        <v>20</v>
      </c>
    </row>
    <row r="178" ht="15" customHeight="1" spans="1:7">
      <c r="A178" s="38"/>
      <c r="B178" s="38"/>
      <c r="C178" s="165" t="s">
        <v>120</v>
      </c>
      <c r="D178" s="88" t="s">
        <v>14</v>
      </c>
      <c r="E178" s="219">
        <v>1</v>
      </c>
      <c r="F178" s="90">
        <v>40</v>
      </c>
      <c r="G178" s="90">
        <f t="shared" si="4"/>
        <v>40</v>
      </c>
    </row>
    <row r="179" ht="15" customHeight="1" spans="1:7">
      <c r="A179" s="38"/>
      <c r="B179" s="38"/>
      <c r="C179" s="163" t="s">
        <v>121</v>
      </c>
      <c r="D179" s="88" t="s">
        <v>14</v>
      </c>
      <c r="E179" s="96">
        <v>1</v>
      </c>
      <c r="F179" s="95">
        <v>50</v>
      </c>
      <c r="G179" s="90">
        <f t="shared" si="4"/>
        <v>50</v>
      </c>
    </row>
    <row r="180" ht="15" customHeight="1" spans="1:7">
      <c r="A180" s="38"/>
      <c r="B180" s="38"/>
      <c r="C180" s="163" t="s">
        <v>49</v>
      </c>
      <c r="D180" s="88" t="s">
        <v>14</v>
      </c>
      <c r="E180" s="96">
        <v>1</v>
      </c>
      <c r="F180" s="95">
        <v>10</v>
      </c>
      <c r="G180" s="90">
        <f t="shared" si="4"/>
        <v>10</v>
      </c>
    </row>
    <row r="181" ht="15" customHeight="1" spans="1:7">
      <c r="A181" s="38"/>
      <c r="B181" s="38"/>
      <c r="C181" s="163" t="s">
        <v>103</v>
      </c>
      <c r="D181" s="88" t="s">
        <v>73</v>
      </c>
      <c r="E181" s="96">
        <v>1</v>
      </c>
      <c r="F181" s="95">
        <v>1000</v>
      </c>
      <c r="G181" s="90">
        <f t="shared" si="4"/>
        <v>1000</v>
      </c>
    </row>
    <row r="182" ht="15" customHeight="1" spans="1:7">
      <c r="A182" s="38"/>
      <c r="B182" s="38"/>
      <c r="C182" s="163" t="s">
        <v>11</v>
      </c>
      <c r="D182" s="88" t="s">
        <v>12</v>
      </c>
      <c r="E182" s="96">
        <v>2</v>
      </c>
      <c r="F182" s="95">
        <v>4000</v>
      </c>
      <c r="G182" s="90">
        <f t="shared" si="4"/>
        <v>8000</v>
      </c>
    </row>
    <row r="183" ht="15" customHeight="1" spans="1:7">
      <c r="A183" s="38"/>
      <c r="B183" s="38"/>
      <c r="C183" s="96" t="s">
        <v>58</v>
      </c>
      <c r="D183" s="88" t="s">
        <v>59</v>
      </c>
      <c r="E183" s="187">
        <v>15.2</v>
      </c>
      <c r="F183" s="95">
        <v>65</v>
      </c>
      <c r="G183" s="90">
        <f t="shared" si="4"/>
        <v>988</v>
      </c>
    </row>
    <row r="184" ht="15" customHeight="1" spans="1:7">
      <c r="A184" s="38"/>
      <c r="B184" s="38"/>
      <c r="C184" s="96"/>
      <c r="D184" s="88" t="s">
        <v>59</v>
      </c>
      <c r="E184" s="187">
        <v>43.59</v>
      </c>
      <c r="F184" s="95">
        <v>65</v>
      </c>
      <c r="G184" s="90">
        <f t="shared" ref="G184:G206" si="5">E184*F184</f>
        <v>2833.35</v>
      </c>
    </row>
    <row r="185" ht="15" customHeight="1" spans="1:7">
      <c r="A185" s="38"/>
      <c r="B185" s="38"/>
      <c r="C185" s="96"/>
      <c r="D185" s="88" t="s">
        <v>59</v>
      </c>
      <c r="E185" s="187">
        <v>0.99</v>
      </c>
      <c r="F185" s="95">
        <v>65</v>
      </c>
      <c r="G185" s="90">
        <f t="shared" si="5"/>
        <v>64.35</v>
      </c>
    </row>
    <row r="186" ht="15" customHeight="1" spans="1:7">
      <c r="A186" s="38"/>
      <c r="B186" s="38"/>
      <c r="C186" s="96"/>
      <c r="D186" s="88" t="s">
        <v>59</v>
      </c>
      <c r="E186" s="187">
        <v>32.8</v>
      </c>
      <c r="F186" s="95">
        <v>65</v>
      </c>
      <c r="G186" s="90">
        <f t="shared" si="5"/>
        <v>2132</v>
      </c>
    </row>
    <row r="187" ht="15" customHeight="1" spans="1:7">
      <c r="A187" s="38"/>
      <c r="B187" s="38"/>
      <c r="C187" s="96"/>
      <c r="D187" s="88" t="s">
        <v>59</v>
      </c>
      <c r="E187" s="187">
        <v>17.55</v>
      </c>
      <c r="F187" s="95">
        <v>65</v>
      </c>
      <c r="G187" s="90">
        <f t="shared" si="5"/>
        <v>1140.75</v>
      </c>
    </row>
    <row r="188" ht="15" customHeight="1" spans="1:7">
      <c r="A188" s="38"/>
      <c r="B188" s="38"/>
      <c r="C188" s="187" t="s">
        <v>60</v>
      </c>
      <c r="D188" s="88" t="s">
        <v>61</v>
      </c>
      <c r="E188" s="187">
        <v>2.65</v>
      </c>
      <c r="F188" s="95">
        <v>180</v>
      </c>
      <c r="G188" s="90">
        <f t="shared" si="5"/>
        <v>477</v>
      </c>
    </row>
    <row r="189" ht="15" customHeight="1" spans="1:7">
      <c r="A189" s="38"/>
      <c r="B189" s="38"/>
      <c r="C189" s="187"/>
      <c r="D189" s="88" t="s">
        <v>61</v>
      </c>
      <c r="E189" s="187">
        <v>3.7</v>
      </c>
      <c r="F189" s="95">
        <v>180</v>
      </c>
      <c r="G189" s="90">
        <f t="shared" si="5"/>
        <v>666</v>
      </c>
    </row>
    <row r="190" ht="15" customHeight="1" spans="1:7">
      <c r="A190" s="38"/>
      <c r="B190" s="38"/>
      <c r="C190" s="187" t="s">
        <v>63</v>
      </c>
      <c r="D190" s="88" t="s">
        <v>61</v>
      </c>
      <c r="E190" s="187">
        <v>0.34</v>
      </c>
      <c r="F190" s="95">
        <v>140</v>
      </c>
      <c r="G190" s="90">
        <f t="shared" si="5"/>
        <v>47.6</v>
      </c>
    </row>
    <row r="191" ht="15" customHeight="1" spans="1:7">
      <c r="A191" s="38"/>
      <c r="B191" s="38"/>
      <c r="C191" s="187"/>
      <c r="D191" s="88" t="s">
        <v>61</v>
      </c>
      <c r="E191" s="187">
        <v>1.23</v>
      </c>
      <c r="F191" s="95">
        <v>140</v>
      </c>
      <c r="G191" s="90">
        <f t="shared" si="5"/>
        <v>172.2</v>
      </c>
    </row>
    <row r="192" ht="15" customHeight="1" spans="1:7">
      <c r="A192" s="38"/>
      <c r="B192" s="38"/>
      <c r="C192" s="187" t="s">
        <v>122</v>
      </c>
      <c r="D192" s="88" t="s">
        <v>61</v>
      </c>
      <c r="E192" s="187">
        <v>1.85</v>
      </c>
      <c r="F192" s="95">
        <v>320</v>
      </c>
      <c r="G192" s="90">
        <f t="shared" si="5"/>
        <v>592</v>
      </c>
    </row>
    <row r="193" ht="15" customHeight="1" spans="1:7">
      <c r="A193" s="38"/>
      <c r="B193" s="38"/>
      <c r="C193" s="187" t="s">
        <v>104</v>
      </c>
      <c r="D193" s="88" t="s">
        <v>59</v>
      </c>
      <c r="E193" s="187">
        <v>12.92</v>
      </c>
      <c r="F193" s="88">
        <v>100</v>
      </c>
      <c r="G193" s="90">
        <f t="shared" si="5"/>
        <v>1292</v>
      </c>
    </row>
    <row r="194" ht="15" customHeight="1" spans="1:7">
      <c r="A194" s="38"/>
      <c r="B194" s="38"/>
      <c r="C194" s="187"/>
      <c r="D194" s="88" t="s">
        <v>59</v>
      </c>
      <c r="E194" s="187">
        <v>8.1</v>
      </c>
      <c r="F194" s="88">
        <v>100</v>
      </c>
      <c r="G194" s="90">
        <f t="shared" si="5"/>
        <v>810</v>
      </c>
    </row>
    <row r="195" ht="15" customHeight="1" spans="1:7">
      <c r="A195" s="38"/>
      <c r="B195" s="38"/>
      <c r="C195" s="187"/>
      <c r="D195" s="88" t="s">
        <v>59</v>
      </c>
      <c r="E195" s="187">
        <v>3.6</v>
      </c>
      <c r="F195" s="88">
        <v>100</v>
      </c>
      <c r="G195" s="90">
        <f t="shared" si="5"/>
        <v>360</v>
      </c>
    </row>
    <row r="196" ht="15" customHeight="1" spans="1:7">
      <c r="A196" s="38"/>
      <c r="B196" s="38"/>
      <c r="C196" s="187"/>
      <c r="D196" s="88" t="s">
        <v>59</v>
      </c>
      <c r="E196" s="187">
        <v>1.44</v>
      </c>
      <c r="F196" s="88">
        <v>100</v>
      </c>
      <c r="G196" s="90">
        <f t="shared" si="5"/>
        <v>144</v>
      </c>
    </row>
    <row r="197" ht="15" customHeight="1" spans="1:7">
      <c r="A197" s="38"/>
      <c r="B197" s="38"/>
      <c r="C197" s="187" t="s">
        <v>69</v>
      </c>
      <c r="D197" s="88" t="s">
        <v>59</v>
      </c>
      <c r="E197" s="187">
        <v>10</v>
      </c>
      <c r="F197" s="95">
        <v>120</v>
      </c>
      <c r="G197" s="90">
        <f t="shared" si="5"/>
        <v>1200</v>
      </c>
    </row>
    <row r="198" ht="15" customHeight="1" spans="1:7">
      <c r="A198" s="38"/>
      <c r="B198" s="38"/>
      <c r="C198" s="187"/>
      <c r="D198" s="88" t="s">
        <v>59</v>
      </c>
      <c r="E198" s="187">
        <v>5.52</v>
      </c>
      <c r="F198" s="95">
        <v>120</v>
      </c>
      <c r="G198" s="90">
        <f t="shared" si="5"/>
        <v>662.4</v>
      </c>
    </row>
    <row r="199" ht="15" customHeight="1" spans="1:7">
      <c r="A199" s="38"/>
      <c r="B199" s="38"/>
      <c r="C199" s="187" t="s">
        <v>66</v>
      </c>
      <c r="D199" s="88" t="s">
        <v>61</v>
      </c>
      <c r="E199" s="187">
        <v>0.39</v>
      </c>
      <c r="F199" s="95">
        <v>120</v>
      </c>
      <c r="G199" s="90">
        <f t="shared" si="5"/>
        <v>46.8</v>
      </c>
    </row>
    <row r="200" ht="15" customHeight="1" spans="1:7">
      <c r="A200" s="38"/>
      <c r="B200" s="38"/>
      <c r="C200" s="187" t="s">
        <v>67</v>
      </c>
      <c r="D200" s="88" t="s">
        <v>61</v>
      </c>
      <c r="E200" s="187">
        <v>0.4</v>
      </c>
      <c r="F200" s="95">
        <v>120</v>
      </c>
      <c r="G200" s="90">
        <f t="shared" si="5"/>
        <v>48</v>
      </c>
    </row>
    <row r="201" ht="15" customHeight="1" spans="1:7">
      <c r="A201" s="38"/>
      <c r="B201" s="38"/>
      <c r="C201" s="187" t="s">
        <v>123</v>
      </c>
      <c r="D201" s="88" t="s">
        <v>59</v>
      </c>
      <c r="E201" s="187">
        <v>2.4</v>
      </c>
      <c r="F201" s="95">
        <v>20</v>
      </c>
      <c r="G201" s="90">
        <f t="shared" si="5"/>
        <v>48</v>
      </c>
    </row>
    <row r="202" ht="15" customHeight="1" spans="1:7">
      <c r="A202" s="38"/>
      <c r="B202" s="38"/>
      <c r="C202" s="187" t="s">
        <v>107</v>
      </c>
      <c r="D202" s="88" t="s">
        <v>71</v>
      </c>
      <c r="E202" s="96">
        <v>1</v>
      </c>
      <c r="F202" s="95">
        <v>200</v>
      </c>
      <c r="G202" s="90">
        <f t="shared" si="5"/>
        <v>200</v>
      </c>
    </row>
    <row r="203" ht="15" customHeight="1" spans="1:7">
      <c r="A203" s="38"/>
      <c r="B203" s="38"/>
      <c r="C203" s="187" t="s">
        <v>76</v>
      </c>
      <c r="D203" s="88" t="s">
        <v>61</v>
      </c>
      <c r="E203" s="187">
        <v>22</v>
      </c>
      <c r="F203" s="95">
        <v>70</v>
      </c>
      <c r="G203" s="90">
        <f t="shared" si="5"/>
        <v>1540</v>
      </c>
    </row>
    <row r="204" ht="15" customHeight="1" spans="1:7">
      <c r="A204" s="38"/>
      <c r="B204" s="38"/>
      <c r="C204" s="187" t="s">
        <v>77</v>
      </c>
      <c r="D204" s="88" t="s">
        <v>59</v>
      </c>
      <c r="E204" s="187">
        <v>297.41</v>
      </c>
      <c r="F204" s="95">
        <v>820</v>
      </c>
      <c r="G204" s="90">
        <f t="shared" si="5"/>
        <v>243876.2</v>
      </c>
    </row>
    <row r="205" ht="15" customHeight="1" spans="1:7">
      <c r="A205" s="38"/>
      <c r="B205" s="38"/>
      <c r="C205" s="187" t="s">
        <v>79</v>
      </c>
      <c r="D205" s="88" t="s">
        <v>59</v>
      </c>
      <c r="E205" s="187">
        <v>152.24</v>
      </c>
      <c r="F205" s="95">
        <v>320</v>
      </c>
      <c r="G205" s="90">
        <f t="shared" si="5"/>
        <v>48716.8</v>
      </c>
    </row>
    <row r="206" ht="15" customHeight="1" spans="1:7">
      <c r="A206" s="38"/>
      <c r="B206" s="38"/>
      <c r="C206" s="187" t="s">
        <v>78</v>
      </c>
      <c r="D206" s="88" t="s">
        <v>59</v>
      </c>
      <c r="E206" s="187">
        <v>46.2</v>
      </c>
      <c r="F206" s="95">
        <v>560</v>
      </c>
      <c r="G206" s="90">
        <f t="shared" si="5"/>
        <v>25872</v>
      </c>
    </row>
    <row r="207" ht="15" customHeight="1" spans="1:7">
      <c r="A207" s="38"/>
      <c r="B207" s="38" t="s">
        <v>80</v>
      </c>
      <c r="C207" s="163"/>
      <c r="D207" s="88"/>
      <c r="E207" s="96"/>
      <c r="F207" s="95"/>
      <c r="G207" s="104">
        <f>SUM(G146:G206)</f>
        <v>360109.45</v>
      </c>
    </row>
    <row r="208" ht="15" customHeight="1" spans="1:7">
      <c r="A208" s="38">
        <v>4</v>
      </c>
      <c r="B208" s="38" t="s">
        <v>124</v>
      </c>
      <c r="C208" s="163" t="s">
        <v>17</v>
      </c>
      <c r="D208" s="88" t="s">
        <v>14</v>
      </c>
      <c r="E208" s="96">
        <v>6</v>
      </c>
      <c r="F208" s="95">
        <v>200</v>
      </c>
      <c r="G208" s="90">
        <f>E208*F208</f>
        <v>1200</v>
      </c>
    </row>
    <row r="209" ht="15" customHeight="1" spans="1:7">
      <c r="A209" s="38"/>
      <c r="B209" s="38"/>
      <c r="C209" s="163" t="s">
        <v>18</v>
      </c>
      <c r="D209" s="88" t="s">
        <v>14</v>
      </c>
      <c r="E209" s="130">
        <v>1</v>
      </c>
      <c r="F209" s="88">
        <v>120</v>
      </c>
      <c r="G209" s="90">
        <f t="shared" ref="G209:G224" si="6">E209*F209</f>
        <v>120</v>
      </c>
    </row>
    <row r="210" ht="15" customHeight="1" spans="1:7">
      <c r="A210" s="38"/>
      <c r="B210" s="38"/>
      <c r="C210" s="163" t="s">
        <v>125</v>
      </c>
      <c r="D210" s="88" t="s">
        <v>14</v>
      </c>
      <c r="E210" s="130">
        <v>2</v>
      </c>
      <c r="F210" s="88">
        <v>15</v>
      </c>
      <c r="G210" s="90">
        <f t="shared" si="6"/>
        <v>30</v>
      </c>
    </row>
    <row r="211" ht="15" customHeight="1" spans="1:7">
      <c r="A211" s="38"/>
      <c r="B211" s="38"/>
      <c r="C211" s="163" t="s">
        <v>20</v>
      </c>
      <c r="D211" s="88" t="s">
        <v>14</v>
      </c>
      <c r="E211" s="130">
        <v>1</v>
      </c>
      <c r="F211" s="88">
        <v>200</v>
      </c>
      <c r="G211" s="90">
        <f t="shared" si="6"/>
        <v>200</v>
      </c>
    </row>
    <row r="212" ht="15" customHeight="1" spans="1:7">
      <c r="A212" s="38"/>
      <c r="B212" s="38"/>
      <c r="C212" s="163" t="s">
        <v>126</v>
      </c>
      <c r="D212" s="88" t="s">
        <v>14</v>
      </c>
      <c r="E212" s="130">
        <v>2</v>
      </c>
      <c r="F212" s="88">
        <v>90</v>
      </c>
      <c r="G212" s="90">
        <f t="shared" si="6"/>
        <v>180</v>
      </c>
    </row>
    <row r="213" ht="15" customHeight="1" spans="1:7">
      <c r="A213" s="38"/>
      <c r="B213" s="38"/>
      <c r="C213" s="163" t="s">
        <v>127</v>
      </c>
      <c r="D213" s="88" t="s">
        <v>14</v>
      </c>
      <c r="E213" s="130">
        <v>3</v>
      </c>
      <c r="F213" s="88">
        <v>220</v>
      </c>
      <c r="G213" s="90">
        <f t="shared" si="6"/>
        <v>660</v>
      </c>
    </row>
    <row r="214" ht="15" customHeight="1" spans="1:7">
      <c r="A214" s="38"/>
      <c r="B214" s="38"/>
      <c r="C214" s="163" t="s">
        <v>128</v>
      </c>
      <c r="D214" s="88" t="s">
        <v>14</v>
      </c>
      <c r="E214" s="130">
        <v>1</v>
      </c>
      <c r="F214" s="88">
        <v>50</v>
      </c>
      <c r="G214" s="90">
        <f t="shared" si="6"/>
        <v>50</v>
      </c>
    </row>
    <row r="215" ht="15" customHeight="1" spans="1:7">
      <c r="A215" s="38"/>
      <c r="B215" s="38"/>
      <c r="C215" s="163" t="s">
        <v>129</v>
      </c>
      <c r="D215" s="88" t="s">
        <v>14</v>
      </c>
      <c r="E215" s="130">
        <v>1</v>
      </c>
      <c r="F215" s="88">
        <v>600</v>
      </c>
      <c r="G215" s="90">
        <f t="shared" si="6"/>
        <v>600</v>
      </c>
    </row>
    <row r="216" ht="15" customHeight="1" spans="1:7">
      <c r="A216" s="38"/>
      <c r="B216" s="38"/>
      <c r="C216" s="163" t="s">
        <v>44</v>
      </c>
      <c r="D216" s="88" t="s">
        <v>14</v>
      </c>
      <c r="E216" s="130">
        <v>1</v>
      </c>
      <c r="F216" s="88">
        <v>100</v>
      </c>
      <c r="G216" s="90">
        <f t="shared" si="6"/>
        <v>100</v>
      </c>
    </row>
    <row r="217" ht="15" customHeight="1" spans="1:7">
      <c r="A217" s="38"/>
      <c r="B217" s="38"/>
      <c r="C217" s="163" t="s">
        <v>85</v>
      </c>
      <c r="D217" s="88" t="s">
        <v>14</v>
      </c>
      <c r="E217" s="130">
        <v>1</v>
      </c>
      <c r="F217" s="88">
        <v>90</v>
      </c>
      <c r="G217" s="90">
        <f t="shared" si="6"/>
        <v>90</v>
      </c>
    </row>
    <row r="218" ht="15" customHeight="1" spans="1:7">
      <c r="A218" s="38"/>
      <c r="B218" s="38"/>
      <c r="C218" s="163" t="s">
        <v>24</v>
      </c>
      <c r="D218" s="88" t="s">
        <v>14</v>
      </c>
      <c r="E218" s="130">
        <v>1</v>
      </c>
      <c r="F218" s="88">
        <v>90</v>
      </c>
      <c r="G218" s="90">
        <f t="shared" si="6"/>
        <v>90</v>
      </c>
    </row>
    <row r="219" ht="15" customHeight="1" spans="1:7">
      <c r="A219" s="38"/>
      <c r="B219" s="38"/>
      <c r="C219" s="163" t="s">
        <v>13</v>
      </c>
      <c r="D219" s="88" t="s">
        <v>14</v>
      </c>
      <c r="E219" s="130">
        <v>1</v>
      </c>
      <c r="F219" s="88">
        <v>20</v>
      </c>
      <c r="G219" s="90">
        <f t="shared" si="6"/>
        <v>20</v>
      </c>
    </row>
    <row r="220" ht="15" customHeight="1" spans="1:7">
      <c r="A220" s="38"/>
      <c r="B220" s="38"/>
      <c r="C220" s="163" t="s">
        <v>114</v>
      </c>
      <c r="D220" s="88" t="s">
        <v>14</v>
      </c>
      <c r="E220" s="130">
        <v>1</v>
      </c>
      <c r="F220" s="88">
        <v>20</v>
      </c>
      <c r="G220" s="90">
        <f t="shared" si="6"/>
        <v>20</v>
      </c>
    </row>
    <row r="221" ht="15" customHeight="1" spans="1:7">
      <c r="A221" s="38"/>
      <c r="B221" s="38"/>
      <c r="C221" s="163" t="s">
        <v>90</v>
      </c>
      <c r="D221" s="88" t="s">
        <v>14</v>
      </c>
      <c r="E221" s="130">
        <v>1</v>
      </c>
      <c r="F221" s="88">
        <v>90</v>
      </c>
      <c r="G221" s="90">
        <f t="shared" si="6"/>
        <v>90</v>
      </c>
    </row>
    <row r="222" ht="15" customHeight="1" spans="1:7">
      <c r="A222" s="38"/>
      <c r="B222" s="38"/>
      <c r="C222" s="163" t="s">
        <v>112</v>
      </c>
      <c r="D222" s="88" t="s">
        <v>82</v>
      </c>
      <c r="E222" s="130">
        <v>1</v>
      </c>
      <c r="F222" s="88">
        <v>90</v>
      </c>
      <c r="G222" s="90">
        <f t="shared" si="6"/>
        <v>90</v>
      </c>
    </row>
    <row r="223" ht="15" customHeight="1" spans="1:7">
      <c r="A223" s="38"/>
      <c r="B223" s="38"/>
      <c r="C223" s="163" t="s">
        <v>130</v>
      </c>
      <c r="D223" s="88" t="s">
        <v>14</v>
      </c>
      <c r="E223" s="130">
        <v>5</v>
      </c>
      <c r="F223" s="88">
        <v>50</v>
      </c>
      <c r="G223" s="90">
        <f t="shared" si="6"/>
        <v>250</v>
      </c>
    </row>
    <row r="224" ht="15" customHeight="1" spans="1:7">
      <c r="A224" s="38"/>
      <c r="B224" s="38"/>
      <c r="C224" s="96" t="s">
        <v>131</v>
      </c>
      <c r="D224" s="88" t="s">
        <v>12</v>
      </c>
      <c r="E224" s="187">
        <v>2</v>
      </c>
      <c r="F224" s="88">
        <v>3300</v>
      </c>
      <c r="G224" s="90">
        <f t="shared" si="6"/>
        <v>6600</v>
      </c>
    </row>
    <row r="225" ht="15" customHeight="1" spans="1:7">
      <c r="A225" s="38"/>
      <c r="B225" s="38"/>
      <c r="C225" s="96" t="s">
        <v>58</v>
      </c>
      <c r="D225" s="88" t="s">
        <v>59</v>
      </c>
      <c r="E225" s="187">
        <v>82.68</v>
      </c>
      <c r="F225" s="88">
        <v>65</v>
      </c>
      <c r="G225" s="90">
        <f t="shared" ref="G225:G252" si="7">E225*F225</f>
        <v>5374.2</v>
      </c>
    </row>
    <row r="226" ht="15" customHeight="1" spans="1:7">
      <c r="A226" s="38"/>
      <c r="B226" s="38"/>
      <c r="C226" s="96"/>
      <c r="D226" s="88" t="s">
        <v>59</v>
      </c>
      <c r="E226" s="187">
        <v>3.6</v>
      </c>
      <c r="F226" s="88">
        <v>65</v>
      </c>
      <c r="G226" s="90">
        <f t="shared" si="7"/>
        <v>234</v>
      </c>
    </row>
    <row r="227" ht="15" customHeight="1" spans="1:7">
      <c r="A227" s="38"/>
      <c r="B227" s="38"/>
      <c r="C227" s="96"/>
      <c r="D227" s="88" t="s">
        <v>59</v>
      </c>
      <c r="E227" s="187">
        <v>12.24</v>
      </c>
      <c r="F227" s="88">
        <v>65</v>
      </c>
      <c r="G227" s="90">
        <f t="shared" si="7"/>
        <v>795.6</v>
      </c>
    </row>
    <row r="228" ht="15" customHeight="1" spans="1:7">
      <c r="A228" s="38"/>
      <c r="B228" s="38"/>
      <c r="C228" s="96"/>
      <c r="D228" s="88" t="s">
        <v>59</v>
      </c>
      <c r="E228" s="187">
        <v>1.8</v>
      </c>
      <c r="F228" s="88">
        <v>65</v>
      </c>
      <c r="G228" s="90">
        <f t="shared" si="7"/>
        <v>117</v>
      </c>
    </row>
    <row r="229" ht="15" customHeight="1" spans="1:7">
      <c r="A229" s="38"/>
      <c r="B229" s="38"/>
      <c r="C229" s="96"/>
      <c r="D229" s="88" t="s">
        <v>59</v>
      </c>
      <c r="E229" s="187">
        <v>2.64</v>
      </c>
      <c r="F229" s="88">
        <v>65</v>
      </c>
      <c r="G229" s="90">
        <f t="shared" si="7"/>
        <v>171.6</v>
      </c>
    </row>
    <row r="230" ht="15" customHeight="1" spans="1:7">
      <c r="A230" s="38"/>
      <c r="B230" s="38"/>
      <c r="C230" s="96"/>
      <c r="D230" s="88" t="s">
        <v>59</v>
      </c>
      <c r="E230" s="187">
        <v>1.1</v>
      </c>
      <c r="F230" s="88">
        <v>65</v>
      </c>
      <c r="G230" s="90">
        <f t="shared" si="7"/>
        <v>71.5</v>
      </c>
    </row>
    <row r="231" ht="15" customHeight="1" spans="1:7">
      <c r="A231" s="38"/>
      <c r="B231" s="38"/>
      <c r="C231" s="96"/>
      <c r="D231" s="88" t="s">
        <v>59</v>
      </c>
      <c r="E231" s="187">
        <v>21.63</v>
      </c>
      <c r="F231" s="88">
        <v>65</v>
      </c>
      <c r="G231" s="90">
        <f t="shared" si="7"/>
        <v>1405.95</v>
      </c>
    </row>
    <row r="232" ht="15" customHeight="1" spans="1:7">
      <c r="A232" s="38"/>
      <c r="B232" s="38"/>
      <c r="C232" s="96" t="s">
        <v>63</v>
      </c>
      <c r="D232" s="88" t="s">
        <v>61</v>
      </c>
      <c r="E232" s="187">
        <v>0.37</v>
      </c>
      <c r="F232" s="88">
        <v>180</v>
      </c>
      <c r="G232" s="90">
        <f t="shared" si="7"/>
        <v>66.6</v>
      </c>
    </row>
    <row r="233" ht="15" customHeight="1" spans="1:7">
      <c r="A233" s="38"/>
      <c r="B233" s="38"/>
      <c r="C233" s="96" t="s">
        <v>132</v>
      </c>
      <c r="D233" s="88" t="s">
        <v>61</v>
      </c>
      <c r="E233" s="187">
        <v>2.11</v>
      </c>
      <c r="F233" s="88">
        <v>60</v>
      </c>
      <c r="G233" s="90">
        <f t="shared" si="7"/>
        <v>126.6</v>
      </c>
    </row>
    <row r="234" ht="15" customHeight="1" spans="1:7">
      <c r="A234" s="38"/>
      <c r="B234" s="38"/>
      <c r="C234" s="96" t="s">
        <v>60</v>
      </c>
      <c r="D234" s="88" t="s">
        <v>61</v>
      </c>
      <c r="E234" s="187">
        <v>21.41</v>
      </c>
      <c r="F234" s="88">
        <v>180</v>
      </c>
      <c r="G234" s="90">
        <f t="shared" si="7"/>
        <v>3853.8</v>
      </c>
    </row>
    <row r="235" ht="15" customHeight="1" spans="1:7">
      <c r="A235" s="38"/>
      <c r="B235" s="38"/>
      <c r="C235" s="96"/>
      <c r="D235" s="88" t="s">
        <v>61</v>
      </c>
      <c r="E235" s="187">
        <v>2.4</v>
      </c>
      <c r="F235" s="88">
        <v>180</v>
      </c>
      <c r="G235" s="90">
        <f t="shared" si="7"/>
        <v>432</v>
      </c>
    </row>
    <row r="236" ht="15" customHeight="1" spans="1:7">
      <c r="A236" s="38"/>
      <c r="B236" s="38"/>
      <c r="C236" s="96"/>
      <c r="D236" s="88" t="s">
        <v>61</v>
      </c>
      <c r="E236" s="187">
        <v>2.67</v>
      </c>
      <c r="F236" s="88">
        <v>180</v>
      </c>
      <c r="G236" s="90">
        <f t="shared" si="7"/>
        <v>480.6</v>
      </c>
    </row>
    <row r="237" ht="15" customHeight="1" spans="1:7">
      <c r="A237" s="38"/>
      <c r="B237" s="38"/>
      <c r="C237" s="96"/>
      <c r="D237" s="88" t="s">
        <v>61</v>
      </c>
      <c r="E237" s="187">
        <v>8.65</v>
      </c>
      <c r="F237" s="88">
        <v>180</v>
      </c>
      <c r="G237" s="90">
        <f t="shared" si="7"/>
        <v>1557</v>
      </c>
    </row>
    <row r="238" ht="15" customHeight="1" spans="1:7">
      <c r="A238" s="38"/>
      <c r="B238" s="38"/>
      <c r="C238" s="96"/>
      <c r="D238" s="88" t="s">
        <v>61</v>
      </c>
      <c r="E238" s="187">
        <v>1.11</v>
      </c>
      <c r="F238" s="88">
        <v>180</v>
      </c>
      <c r="G238" s="90">
        <f t="shared" si="7"/>
        <v>199.8</v>
      </c>
    </row>
    <row r="239" ht="15" customHeight="1" spans="1:7">
      <c r="A239" s="38"/>
      <c r="B239" s="38"/>
      <c r="C239" s="187" t="s">
        <v>65</v>
      </c>
      <c r="D239" s="88" t="s">
        <v>59</v>
      </c>
      <c r="E239" s="187">
        <v>4.81</v>
      </c>
      <c r="F239" s="88">
        <v>65</v>
      </c>
      <c r="G239" s="90">
        <f t="shared" si="7"/>
        <v>312.65</v>
      </c>
    </row>
    <row r="240" ht="15" customHeight="1" spans="1:7">
      <c r="A240" s="38"/>
      <c r="B240" s="38"/>
      <c r="C240" s="187" t="s">
        <v>104</v>
      </c>
      <c r="D240" s="88" t="s">
        <v>59</v>
      </c>
      <c r="E240" s="187">
        <v>12.4</v>
      </c>
      <c r="F240" s="88">
        <v>100</v>
      </c>
      <c r="G240" s="90">
        <f t="shared" si="7"/>
        <v>1240</v>
      </c>
    </row>
    <row r="241" ht="15" customHeight="1" spans="1:7">
      <c r="A241" s="38"/>
      <c r="B241" s="38"/>
      <c r="C241" s="187" t="s">
        <v>105</v>
      </c>
      <c r="D241" s="88" t="s">
        <v>61</v>
      </c>
      <c r="E241" s="187">
        <v>6.9</v>
      </c>
      <c r="F241" s="88">
        <v>85</v>
      </c>
      <c r="G241" s="90">
        <f t="shared" si="7"/>
        <v>586.5</v>
      </c>
    </row>
    <row r="242" ht="15" customHeight="1" spans="1:7">
      <c r="A242" s="38"/>
      <c r="B242" s="38"/>
      <c r="C242" s="187" t="s">
        <v>64</v>
      </c>
      <c r="D242" s="88" t="s">
        <v>61</v>
      </c>
      <c r="E242" s="187">
        <v>0.73</v>
      </c>
      <c r="F242" s="88">
        <v>340</v>
      </c>
      <c r="G242" s="90">
        <f t="shared" si="7"/>
        <v>248.2</v>
      </c>
    </row>
    <row r="243" ht="15" customHeight="1" spans="1:7">
      <c r="A243" s="38"/>
      <c r="B243" s="38"/>
      <c r="C243" s="187"/>
      <c r="D243" s="88" t="s">
        <v>61</v>
      </c>
      <c r="E243" s="187">
        <v>0.59</v>
      </c>
      <c r="F243" s="88">
        <v>340</v>
      </c>
      <c r="G243" s="90">
        <f t="shared" si="7"/>
        <v>200.6</v>
      </c>
    </row>
    <row r="244" ht="15" customHeight="1" spans="1:7">
      <c r="A244" s="38"/>
      <c r="B244" s="38"/>
      <c r="C244" s="187"/>
      <c r="D244" s="88" t="s">
        <v>61</v>
      </c>
      <c r="E244" s="187">
        <v>1.29</v>
      </c>
      <c r="F244" s="88">
        <v>340</v>
      </c>
      <c r="G244" s="90">
        <f t="shared" si="7"/>
        <v>438.6</v>
      </c>
    </row>
    <row r="245" ht="15" customHeight="1" spans="1:7">
      <c r="A245" s="38"/>
      <c r="B245" s="38"/>
      <c r="C245" s="187"/>
      <c r="D245" s="88" t="s">
        <v>61</v>
      </c>
      <c r="E245" s="187">
        <v>0.68</v>
      </c>
      <c r="F245" s="88">
        <v>340</v>
      </c>
      <c r="G245" s="90">
        <f t="shared" si="7"/>
        <v>231.2</v>
      </c>
    </row>
    <row r="246" ht="15" customHeight="1" spans="1:7">
      <c r="A246" s="38"/>
      <c r="B246" s="38"/>
      <c r="C246" s="187"/>
      <c r="D246" s="88" t="s">
        <v>61</v>
      </c>
      <c r="E246" s="187">
        <v>0.17</v>
      </c>
      <c r="F246" s="88">
        <v>340</v>
      </c>
      <c r="G246" s="90">
        <f t="shared" si="7"/>
        <v>57.8</v>
      </c>
    </row>
    <row r="247" ht="15" customHeight="1" spans="1:7">
      <c r="A247" s="38"/>
      <c r="B247" s="38"/>
      <c r="C247" s="187" t="s">
        <v>133</v>
      </c>
      <c r="D247" s="88" t="s">
        <v>61</v>
      </c>
      <c r="E247" s="187">
        <v>2.76</v>
      </c>
      <c r="F247" s="88">
        <v>340</v>
      </c>
      <c r="G247" s="90">
        <f t="shared" si="7"/>
        <v>938.4</v>
      </c>
    </row>
    <row r="248" ht="15" customHeight="1" spans="1:7">
      <c r="A248" s="38"/>
      <c r="B248" s="38"/>
      <c r="C248" s="187" t="s">
        <v>107</v>
      </c>
      <c r="D248" s="88" t="s">
        <v>71</v>
      </c>
      <c r="E248" s="130">
        <v>1</v>
      </c>
      <c r="F248" s="88">
        <v>200</v>
      </c>
      <c r="G248" s="90">
        <f t="shared" si="7"/>
        <v>200</v>
      </c>
    </row>
    <row r="249" ht="15" customHeight="1" spans="1:7">
      <c r="A249" s="38"/>
      <c r="B249" s="38"/>
      <c r="C249" s="187" t="s">
        <v>72</v>
      </c>
      <c r="D249" s="88" t="s">
        <v>73</v>
      </c>
      <c r="E249" s="130">
        <v>1</v>
      </c>
      <c r="F249" s="88">
        <v>1000</v>
      </c>
      <c r="G249" s="90">
        <f t="shared" si="7"/>
        <v>1000</v>
      </c>
    </row>
    <row r="250" ht="15" customHeight="1" spans="1:7">
      <c r="A250" s="38"/>
      <c r="B250" s="38"/>
      <c r="C250" s="187" t="s">
        <v>77</v>
      </c>
      <c r="D250" s="88" t="s">
        <v>59</v>
      </c>
      <c r="E250" s="187">
        <v>180.52</v>
      </c>
      <c r="F250" s="88">
        <v>820</v>
      </c>
      <c r="G250" s="90">
        <f t="shared" si="7"/>
        <v>148026.4</v>
      </c>
    </row>
    <row r="251" ht="15" customHeight="1" spans="1:7">
      <c r="A251" s="38"/>
      <c r="B251" s="38"/>
      <c r="C251" s="187" t="s">
        <v>78</v>
      </c>
      <c r="D251" s="88" t="s">
        <v>59</v>
      </c>
      <c r="E251" s="187">
        <v>74.7</v>
      </c>
      <c r="F251" s="88">
        <v>560</v>
      </c>
      <c r="G251" s="90">
        <f t="shared" si="7"/>
        <v>41832</v>
      </c>
    </row>
    <row r="252" ht="15" customHeight="1" spans="1:7">
      <c r="A252" s="38"/>
      <c r="B252" s="38"/>
      <c r="C252" s="187" t="s">
        <v>79</v>
      </c>
      <c r="D252" s="88" t="s">
        <v>59</v>
      </c>
      <c r="E252" s="187">
        <v>14.02</v>
      </c>
      <c r="F252" s="88">
        <v>320</v>
      </c>
      <c r="G252" s="90">
        <f t="shared" si="7"/>
        <v>4486.4</v>
      </c>
    </row>
    <row r="253" ht="15" customHeight="1" spans="1:7">
      <c r="A253" s="38"/>
      <c r="B253" s="38" t="s">
        <v>80</v>
      </c>
      <c r="C253" s="163"/>
      <c r="D253" s="88"/>
      <c r="E253" s="130"/>
      <c r="F253" s="88"/>
      <c r="G253" s="104">
        <f>SUM(G208:G252)</f>
        <v>225075</v>
      </c>
    </row>
    <row r="254" ht="15" customHeight="1" spans="1:7">
      <c r="A254" s="38">
        <v>5</v>
      </c>
      <c r="B254" s="38" t="s">
        <v>134</v>
      </c>
      <c r="C254" s="163" t="s">
        <v>17</v>
      </c>
      <c r="D254" s="88" t="s">
        <v>14</v>
      </c>
      <c r="E254" s="130">
        <v>19</v>
      </c>
      <c r="F254" s="88">
        <v>200</v>
      </c>
      <c r="G254" s="90">
        <f>E254*F254</f>
        <v>3800</v>
      </c>
    </row>
    <row r="255" ht="15" customHeight="1" spans="1:7">
      <c r="A255" s="38"/>
      <c r="B255" s="38"/>
      <c r="C255" s="163" t="s">
        <v>18</v>
      </c>
      <c r="D255" s="88" t="s">
        <v>14</v>
      </c>
      <c r="E255" s="130">
        <v>19</v>
      </c>
      <c r="F255" s="88">
        <v>120</v>
      </c>
      <c r="G255" s="90">
        <f t="shared" ref="G255:G277" si="8">E255*F255</f>
        <v>2280</v>
      </c>
    </row>
    <row r="256" ht="15" customHeight="1" spans="1:7">
      <c r="A256" s="38"/>
      <c r="B256" s="38"/>
      <c r="C256" s="163" t="s">
        <v>135</v>
      </c>
      <c r="D256" s="88" t="s">
        <v>14</v>
      </c>
      <c r="E256" s="130">
        <v>11</v>
      </c>
      <c r="F256" s="88">
        <v>20</v>
      </c>
      <c r="G256" s="90">
        <f t="shared" si="8"/>
        <v>220</v>
      </c>
    </row>
    <row r="257" ht="15" customHeight="1" spans="1:7">
      <c r="A257" s="38"/>
      <c r="B257" s="38"/>
      <c r="C257" s="163" t="s">
        <v>109</v>
      </c>
      <c r="D257" s="88" t="s">
        <v>14</v>
      </c>
      <c r="E257" s="130">
        <v>1</v>
      </c>
      <c r="F257" s="88">
        <v>10</v>
      </c>
      <c r="G257" s="90">
        <f t="shared" si="8"/>
        <v>10</v>
      </c>
    </row>
    <row r="258" ht="15" customHeight="1" spans="1:7">
      <c r="A258" s="38"/>
      <c r="B258" s="38"/>
      <c r="C258" s="163" t="s">
        <v>24</v>
      </c>
      <c r="D258" s="88" t="s">
        <v>14</v>
      </c>
      <c r="E258" s="130">
        <v>9</v>
      </c>
      <c r="F258" s="88">
        <v>90</v>
      </c>
      <c r="G258" s="90">
        <f t="shared" si="8"/>
        <v>810</v>
      </c>
    </row>
    <row r="259" ht="15" customHeight="1" spans="1:7">
      <c r="A259" s="38"/>
      <c r="B259" s="38"/>
      <c r="C259" s="163" t="s">
        <v>20</v>
      </c>
      <c r="D259" s="88" t="s">
        <v>14</v>
      </c>
      <c r="E259" s="130">
        <v>4</v>
      </c>
      <c r="F259" s="88">
        <v>200</v>
      </c>
      <c r="G259" s="90">
        <f t="shared" si="8"/>
        <v>800</v>
      </c>
    </row>
    <row r="260" ht="15" customHeight="1" spans="1:7">
      <c r="A260" s="38"/>
      <c r="B260" s="38"/>
      <c r="C260" s="163" t="s">
        <v>21</v>
      </c>
      <c r="D260" s="88" t="s">
        <v>14</v>
      </c>
      <c r="E260" s="130">
        <v>8</v>
      </c>
      <c r="F260" s="88">
        <v>120</v>
      </c>
      <c r="G260" s="90">
        <f t="shared" si="8"/>
        <v>960</v>
      </c>
    </row>
    <row r="261" ht="15" customHeight="1" spans="1:7">
      <c r="A261" s="38"/>
      <c r="B261" s="38"/>
      <c r="C261" s="163" t="s">
        <v>119</v>
      </c>
      <c r="D261" s="88" t="s">
        <v>14</v>
      </c>
      <c r="E261" s="130">
        <v>14</v>
      </c>
      <c r="F261" s="88">
        <v>20</v>
      </c>
      <c r="G261" s="90">
        <f t="shared" si="8"/>
        <v>280</v>
      </c>
    </row>
    <row r="262" ht="15" customHeight="1" spans="1:7">
      <c r="A262" s="38"/>
      <c r="B262" s="38"/>
      <c r="C262" s="163" t="s">
        <v>136</v>
      </c>
      <c r="D262" s="88" t="s">
        <v>14</v>
      </c>
      <c r="E262" s="130">
        <v>20</v>
      </c>
      <c r="F262" s="88">
        <v>10</v>
      </c>
      <c r="G262" s="90">
        <f t="shared" si="8"/>
        <v>200</v>
      </c>
    </row>
    <row r="263" ht="15" customHeight="1" spans="1:7">
      <c r="A263" s="38"/>
      <c r="B263" s="38"/>
      <c r="C263" s="163" t="s">
        <v>115</v>
      </c>
      <c r="D263" s="88" t="s">
        <v>14</v>
      </c>
      <c r="E263" s="130">
        <v>14</v>
      </c>
      <c r="F263" s="88">
        <v>20</v>
      </c>
      <c r="G263" s="90">
        <f t="shared" si="8"/>
        <v>280</v>
      </c>
    </row>
    <row r="264" ht="15" customHeight="1" spans="1:7">
      <c r="A264" s="38"/>
      <c r="B264" s="38"/>
      <c r="C264" s="163" t="s">
        <v>56</v>
      </c>
      <c r="D264" s="88" t="s">
        <v>14</v>
      </c>
      <c r="E264" s="130">
        <v>7</v>
      </c>
      <c r="F264" s="88">
        <v>90</v>
      </c>
      <c r="G264" s="90">
        <f t="shared" si="8"/>
        <v>630</v>
      </c>
    </row>
    <row r="265" ht="15" customHeight="1" spans="1:7">
      <c r="A265" s="38"/>
      <c r="B265" s="38"/>
      <c r="C265" s="163" t="s">
        <v>90</v>
      </c>
      <c r="D265" s="88" t="s">
        <v>14</v>
      </c>
      <c r="E265" s="130">
        <v>3</v>
      </c>
      <c r="F265" s="88">
        <v>90</v>
      </c>
      <c r="G265" s="90">
        <f t="shared" si="8"/>
        <v>270</v>
      </c>
    </row>
    <row r="266" ht="15" customHeight="1" spans="1:7">
      <c r="A266" s="38"/>
      <c r="B266" s="38"/>
      <c r="C266" s="163" t="s">
        <v>137</v>
      </c>
      <c r="D266" s="88" t="s">
        <v>14</v>
      </c>
      <c r="E266" s="130">
        <v>1</v>
      </c>
      <c r="F266" s="88">
        <v>20</v>
      </c>
      <c r="G266" s="90">
        <f t="shared" si="8"/>
        <v>20</v>
      </c>
    </row>
    <row r="267" ht="15" customHeight="1" spans="1:7">
      <c r="A267" s="38"/>
      <c r="B267" s="38"/>
      <c r="C267" s="163" t="s">
        <v>16</v>
      </c>
      <c r="D267" s="88" t="s">
        <v>14</v>
      </c>
      <c r="E267" s="130">
        <v>6</v>
      </c>
      <c r="F267" s="88">
        <v>200</v>
      </c>
      <c r="G267" s="90">
        <f t="shared" si="8"/>
        <v>1200</v>
      </c>
    </row>
    <row r="268" ht="15" customHeight="1" spans="1:7">
      <c r="A268" s="38"/>
      <c r="B268" s="38"/>
      <c r="C268" s="163" t="s">
        <v>43</v>
      </c>
      <c r="D268" s="88" t="s">
        <v>14</v>
      </c>
      <c r="E268" s="130">
        <v>12</v>
      </c>
      <c r="F268" s="88">
        <v>5</v>
      </c>
      <c r="G268" s="90">
        <f t="shared" si="8"/>
        <v>60</v>
      </c>
    </row>
    <row r="269" ht="15" customHeight="1" spans="1:7">
      <c r="A269" s="38"/>
      <c r="B269" s="38"/>
      <c r="C269" s="163" t="s">
        <v>42</v>
      </c>
      <c r="D269" s="88" t="s">
        <v>14</v>
      </c>
      <c r="E269" s="130">
        <v>1</v>
      </c>
      <c r="F269" s="88">
        <v>220</v>
      </c>
      <c r="G269" s="90">
        <f t="shared" si="8"/>
        <v>220</v>
      </c>
    </row>
    <row r="270" ht="15" customHeight="1" spans="1:7">
      <c r="A270" s="38"/>
      <c r="B270" s="38"/>
      <c r="C270" s="163" t="s">
        <v>41</v>
      </c>
      <c r="D270" s="88" t="s">
        <v>14</v>
      </c>
      <c r="E270" s="130">
        <v>1</v>
      </c>
      <c r="F270" s="88">
        <v>90</v>
      </c>
      <c r="G270" s="90">
        <f t="shared" si="8"/>
        <v>90</v>
      </c>
    </row>
    <row r="271" ht="15" customHeight="1" spans="1:7">
      <c r="A271" s="38"/>
      <c r="B271" s="38"/>
      <c r="C271" s="163" t="s">
        <v>23</v>
      </c>
      <c r="D271" s="88" t="s">
        <v>14</v>
      </c>
      <c r="E271" s="130">
        <v>5</v>
      </c>
      <c r="F271" s="88">
        <v>220</v>
      </c>
      <c r="G271" s="90">
        <f t="shared" si="8"/>
        <v>1100</v>
      </c>
    </row>
    <row r="272" ht="15" customHeight="1" spans="1:7">
      <c r="A272" s="38"/>
      <c r="B272" s="38"/>
      <c r="C272" s="163" t="s">
        <v>13</v>
      </c>
      <c r="D272" s="88" t="s">
        <v>14</v>
      </c>
      <c r="E272" s="130">
        <v>1</v>
      </c>
      <c r="F272" s="88">
        <v>20</v>
      </c>
      <c r="G272" s="90">
        <f t="shared" si="8"/>
        <v>20</v>
      </c>
    </row>
    <row r="273" ht="15" customHeight="1" spans="1:7">
      <c r="A273" s="38"/>
      <c r="B273" s="38"/>
      <c r="C273" s="163" t="s">
        <v>24</v>
      </c>
      <c r="D273" s="88" t="s">
        <v>14</v>
      </c>
      <c r="E273" s="130">
        <v>8</v>
      </c>
      <c r="F273" s="88">
        <v>90</v>
      </c>
      <c r="G273" s="90">
        <f t="shared" si="8"/>
        <v>720</v>
      </c>
    </row>
    <row r="274" ht="15" customHeight="1" spans="1:7">
      <c r="A274" s="38"/>
      <c r="B274" s="38"/>
      <c r="C274" s="163" t="s">
        <v>86</v>
      </c>
      <c r="D274" s="88" t="s">
        <v>14</v>
      </c>
      <c r="E274" s="130">
        <v>1</v>
      </c>
      <c r="F274" s="88">
        <v>100</v>
      </c>
      <c r="G274" s="90">
        <f t="shared" si="8"/>
        <v>100</v>
      </c>
    </row>
    <row r="275" ht="15" customHeight="1" spans="1:7">
      <c r="A275" s="38"/>
      <c r="B275" s="38"/>
      <c r="C275" s="163" t="s">
        <v>98</v>
      </c>
      <c r="D275" s="88" t="s">
        <v>14</v>
      </c>
      <c r="E275" s="130">
        <v>17</v>
      </c>
      <c r="F275" s="88">
        <v>100</v>
      </c>
      <c r="G275" s="90">
        <f t="shared" si="8"/>
        <v>1700</v>
      </c>
    </row>
    <row r="276" ht="15" customHeight="1" spans="1:7">
      <c r="A276" s="38"/>
      <c r="B276" s="38"/>
      <c r="C276" s="187" t="s">
        <v>58</v>
      </c>
      <c r="D276" s="88" t="s">
        <v>59</v>
      </c>
      <c r="E276" s="187">
        <v>35</v>
      </c>
      <c r="F276" s="88">
        <v>65</v>
      </c>
      <c r="G276" s="90">
        <f t="shared" si="8"/>
        <v>2275</v>
      </c>
    </row>
    <row r="277" ht="15" customHeight="1" spans="1:7">
      <c r="A277" s="38"/>
      <c r="B277" s="38"/>
      <c r="C277" s="187" t="s">
        <v>78</v>
      </c>
      <c r="D277" s="88" t="s">
        <v>59</v>
      </c>
      <c r="E277" s="187">
        <v>87.7</v>
      </c>
      <c r="F277" s="88">
        <v>560</v>
      </c>
      <c r="G277" s="90">
        <f t="shared" si="8"/>
        <v>49112</v>
      </c>
    </row>
    <row r="278" ht="15" customHeight="1" spans="1:7">
      <c r="A278" s="38"/>
      <c r="B278" s="38" t="s">
        <v>80</v>
      </c>
      <c r="C278" s="163"/>
      <c r="D278" s="88"/>
      <c r="E278" s="130"/>
      <c r="F278" s="88"/>
      <c r="G278" s="104">
        <f>SUM(G254:G277)</f>
        <v>67157</v>
      </c>
    </row>
    <row r="279" ht="15" customHeight="1" spans="1:7">
      <c r="A279" s="38">
        <v>6</v>
      </c>
      <c r="B279" s="38" t="s">
        <v>138</v>
      </c>
      <c r="C279" s="163" t="s">
        <v>139</v>
      </c>
      <c r="D279" s="88" t="s">
        <v>14</v>
      </c>
      <c r="E279" s="130">
        <v>5</v>
      </c>
      <c r="F279" s="88">
        <v>10</v>
      </c>
      <c r="G279" s="90">
        <f>E279*F279</f>
        <v>50</v>
      </c>
    </row>
    <row r="280" ht="15" customHeight="1" spans="1:7">
      <c r="A280" s="38"/>
      <c r="B280" s="38"/>
      <c r="C280" s="163" t="s">
        <v>115</v>
      </c>
      <c r="D280" s="88" t="s">
        <v>14</v>
      </c>
      <c r="E280" s="130">
        <v>15</v>
      </c>
      <c r="F280" s="88">
        <v>20</v>
      </c>
      <c r="G280" s="90">
        <f t="shared" ref="G280:G299" si="9">E280*F280</f>
        <v>300</v>
      </c>
    </row>
    <row r="281" ht="15" customHeight="1" spans="1:7">
      <c r="A281" s="38"/>
      <c r="B281" s="38"/>
      <c r="C281" s="163" t="s">
        <v>56</v>
      </c>
      <c r="D281" s="88" t="s">
        <v>14</v>
      </c>
      <c r="E281" s="130">
        <v>5</v>
      </c>
      <c r="F281" s="88">
        <v>90</v>
      </c>
      <c r="G281" s="90">
        <f t="shared" si="9"/>
        <v>450</v>
      </c>
    </row>
    <row r="282" ht="15" customHeight="1" spans="1:7">
      <c r="A282" s="38"/>
      <c r="B282" s="38"/>
      <c r="C282" s="163" t="s">
        <v>136</v>
      </c>
      <c r="D282" s="88" t="s">
        <v>14</v>
      </c>
      <c r="E282" s="130">
        <v>9</v>
      </c>
      <c r="F282" s="88">
        <v>10</v>
      </c>
      <c r="G282" s="90">
        <f t="shared" si="9"/>
        <v>90</v>
      </c>
    </row>
    <row r="283" ht="15" customHeight="1" spans="1:7">
      <c r="A283" s="38"/>
      <c r="B283" s="38"/>
      <c r="C283" s="163" t="s">
        <v>140</v>
      </c>
      <c r="D283" s="88" t="s">
        <v>14</v>
      </c>
      <c r="E283" s="130">
        <v>89</v>
      </c>
      <c r="F283" s="88">
        <v>10</v>
      </c>
      <c r="G283" s="90">
        <f t="shared" si="9"/>
        <v>890</v>
      </c>
    </row>
    <row r="284" ht="15" customHeight="1" spans="1:7">
      <c r="A284" s="38"/>
      <c r="B284" s="38"/>
      <c r="C284" s="163" t="s">
        <v>141</v>
      </c>
      <c r="D284" s="88" t="s">
        <v>14</v>
      </c>
      <c r="E284" s="130">
        <v>135</v>
      </c>
      <c r="F284" s="88">
        <v>50</v>
      </c>
      <c r="G284" s="90">
        <f t="shared" si="9"/>
        <v>6750</v>
      </c>
    </row>
    <row r="285" ht="15" customHeight="1" spans="1:7">
      <c r="A285" s="38"/>
      <c r="B285" s="38"/>
      <c r="C285" s="163" t="s">
        <v>142</v>
      </c>
      <c r="D285" s="88" t="s">
        <v>14</v>
      </c>
      <c r="E285" s="219">
        <v>8</v>
      </c>
      <c r="F285" s="90">
        <v>600</v>
      </c>
      <c r="G285" s="90">
        <f t="shared" si="9"/>
        <v>4800</v>
      </c>
    </row>
    <row r="286" ht="15" customHeight="1" spans="1:7">
      <c r="A286" s="38"/>
      <c r="B286" s="38"/>
      <c r="C286" s="165" t="s">
        <v>143</v>
      </c>
      <c r="D286" s="88" t="s">
        <v>14</v>
      </c>
      <c r="E286" s="219">
        <v>2</v>
      </c>
      <c r="F286" s="90">
        <v>50</v>
      </c>
      <c r="G286" s="90">
        <f t="shared" si="9"/>
        <v>100</v>
      </c>
    </row>
    <row r="287" ht="15" customHeight="1" spans="1:7">
      <c r="A287" s="38"/>
      <c r="B287" s="38"/>
      <c r="C287" s="165" t="s">
        <v>18</v>
      </c>
      <c r="D287" s="88" t="s">
        <v>14</v>
      </c>
      <c r="E287" s="219">
        <v>7</v>
      </c>
      <c r="F287" s="90">
        <v>120</v>
      </c>
      <c r="G287" s="90">
        <f t="shared" si="9"/>
        <v>840</v>
      </c>
    </row>
    <row r="288" ht="15" customHeight="1" spans="1:7">
      <c r="A288" s="38"/>
      <c r="B288" s="38"/>
      <c r="C288" s="165" t="s">
        <v>17</v>
      </c>
      <c r="D288" s="88" t="s">
        <v>14</v>
      </c>
      <c r="E288" s="219">
        <v>3</v>
      </c>
      <c r="F288" s="90">
        <v>200</v>
      </c>
      <c r="G288" s="90">
        <f t="shared" si="9"/>
        <v>600</v>
      </c>
    </row>
    <row r="289" ht="15" customHeight="1" spans="1:7">
      <c r="A289" s="38"/>
      <c r="B289" s="38"/>
      <c r="C289" s="165" t="s">
        <v>19</v>
      </c>
      <c r="D289" s="88" t="s">
        <v>14</v>
      </c>
      <c r="E289" s="219">
        <v>3</v>
      </c>
      <c r="F289" s="90">
        <v>10</v>
      </c>
      <c r="G289" s="90">
        <f t="shared" si="9"/>
        <v>30</v>
      </c>
    </row>
    <row r="290" ht="15" customHeight="1" spans="1:7">
      <c r="A290" s="38"/>
      <c r="B290" s="38"/>
      <c r="C290" s="165" t="s">
        <v>23</v>
      </c>
      <c r="D290" s="88" t="s">
        <v>14</v>
      </c>
      <c r="E290" s="219">
        <v>4</v>
      </c>
      <c r="F290" s="90">
        <v>220</v>
      </c>
      <c r="G290" s="90">
        <f t="shared" si="9"/>
        <v>880</v>
      </c>
    </row>
    <row r="291" ht="15" customHeight="1" spans="1:7">
      <c r="A291" s="38"/>
      <c r="B291" s="38"/>
      <c r="C291" s="163" t="s">
        <v>98</v>
      </c>
      <c r="D291" s="88" t="s">
        <v>14</v>
      </c>
      <c r="E291" s="96">
        <v>1</v>
      </c>
      <c r="F291" s="95">
        <v>100</v>
      </c>
      <c r="G291" s="90">
        <f t="shared" si="9"/>
        <v>100</v>
      </c>
    </row>
    <row r="292" ht="15" customHeight="1" spans="1:7">
      <c r="A292" s="38"/>
      <c r="B292" s="38"/>
      <c r="C292" s="163" t="s">
        <v>55</v>
      </c>
      <c r="D292" s="88" t="s">
        <v>14</v>
      </c>
      <c r="E292" s="96">
        <v>2</v>
      </c>
      <c r="F292" s="95">
        <v>220</v>
      </c>
      <c r="G292" s="90">
        <f t="shared" si="9"/>
        <v>440</v>
      </c>
    </row>
    <row r="293" ht="15" customHeight="1" spans="1:7">
      <c r="A293" s="38"/>
      <c r="B293" s="38"/>
      <c r="C293" s="163" t="s">
        <v>16</v>
      </c>
      <c r="D293" s="88" t="s">
        <v>14</v>
      </c>
      <c r="E293" s="96">
        <v>1</v>
      </c>
      <c r="F293" s="95">
        <v>220</v>
      </c>
      <c r="G293" s="90">
        <f t="shared" si="9"/>
        <v>220</v>
      </c>
    </row>
    <row r="294" ht="15" customHeight="1" spans="1:7">
      <c r="A294" s="38"/>
      <c r="B294" s="38"/>
      <c r="C294" s="163" t="s">
        <v>41</v>
      </c>
      <c r="D294" s="88" t="s">
        <v>14</v>
      </c>
      <c r="E294" s="96">
        <v>2</v>
      </c>
      <c r="F294" s="95">
        <v>90</v>
      </c>
      <c r="G294" s="90">
        <f t="shared" si="9"/>
        <v>180</v>
      </c>
    </row>
    <row r="295" ht="15" customHeight="1" spans="1:7">
      <c r="A295" s="38"/>
      <c r="B295" s="38"/>
      <c r="C295" s="163" t="s">
        <v>43</v>
      </c>
      <c r="D295" s="88" t="s">
        <v>14</v>
      </c>
      <c r="E295" s="96">
        <v>2</v>
      </c>
      <c r="F295" s="95">
        <v>5</v>
      </c>
      <c r="G295" s="90">
        <f t="shared" si="9"/>
        <v>10</v>
      </c>
    </row>
    <row r="296" ht="15" customHeight="1" spans="1:7">
      <c r="A296" s="38"/>
      <c r="B296" s="38"/>
      <c r="C296" s="163" t="s">
        <v>144</v>
      </c>
      <c r="D296" s="88" t="s">
        <v>14</v>
      </c>
      <c r="E296" s="96">
        <v>2</v>
      </c>
      <c r="F296" s="95">
        <v>90</v>
      </c>
      <c r="G296" s="90">
        <f t="shared" si="9"/>
        <v>180</v>
      </c>
    </row>
    <row r="297" ht="15" customHeight="1" spans="1:7">
      <c r="A297" s="38"/>
      <c r="B297" s="38"/>
      <c r="C297" s="163" t="s">
        <v>145</v>
      </c>
      <c r="D297" s="88" t="s">
        <v>14</v>
      </c>
      <c r="E297" s="96">
        <v>2</v>
      </c>
      <c r="F297" s="95">
        <v>20</v>
      </c>
      <c r="G297" s="90">
        <f t="shared" si="9"/>
        <v>40</v>
      </c>
    </row>
    <row r="298" ht="15" customHeight="1" spans="1:7">
      <c r="A298" s="38"/>
      <c r="B298" s="38"/>
      <c r="C298" s="163" t="s">
        <v>48</v>
      </c>
      <c r="D298" s="88" t="s">
        <v>14</v>
      </c>
      <c r="E298" s="96">
        <v>1</v>
      </c>
      <c r="F298" s="95">
        <v>10</v>
      </c>
      <c r="G298" s="90">
        <f t="shared" si="9"/>
        <v>10</v>
      </c>
    </row>
    <row r="299" ht="15" customHeight="1" spans="1:7">
      <c r="A299" s="38"/>
      <c r="B299" s="38"/>
      <c r="C299" s="163" t="s">
        <v>11</v>
      </c>
      <c r="D299" s="88" t="s">
        <v>12</v>
      </c>
      <c r="E299" s="96">
        <v>1</v>
      </c>
      <c r="F299" s="95">
        <v>4000</v>
      </c>
      <c r="G299" s="90">
        <f t="shared" si="9"/>
        <v>4000</v>
      </c>
    </row>
    <row r="300" ht="15" customHeight="1" spans="1:7">
      <c r="A300" s="38"/>
      <c r="B300" s="38"/>
      <c r="C300" s="96" t="s">
        <v>58</v>
      </c>
      <c r="D300" s="88" t="s">
        <v>59</v>
      </c>
      <c r="E300" s="187">
        <v>19.24</v>
      </c>
      <c r="F300" s="95">
        <v>65</v>
      </c>
      <c r="G300" s="90">
        <f t="shared" ref="G300:G321" si="10">E300*F300</f>
        <v>1250.6</v>
      </c>
    </row>
    <row r="301" ht="15" customHeight="1" spans="1:7">
      <c r="A301" s="38"/>
      <c r="B301" s="38"/>
      <c r="C301" s="96"/>
      <c r="D301" s="88" t="s">
        <v>59</v>
      </c>
      <c r="E301" s="187">
        <v>21.84</v>
      </c>
      <c r="F301" s="95">
        <v>65</v>
      </c>
      <c r="G301" s="90">
        <f t="shared" si="10"/>
        <v>1419.6</v>
      </c>
    </row>
    <row r="302" ht="15" customHeight="1" spans="1:7">
      <c r="A302" s="38"/>
      <c r="B302" s="38"/>
      <c r="C302" s="96"/>
      <c r="D302" s="88" t="s">
        <v>59</v>
      </c>
      <c r="E302" s="187">
        <v>11.9</v>
      </c>
      <c r="F302" s="95">
        <v>65</v>
      </c>
      <c r="G302" s="90">
        <f t="shared" si="10"/>
        <v>773.5</v>
      </c>
    </row>
    <row r="303" ht="15" customHeight="1" spans="1:7">
      <c r="A303" s="38"/>
      <c r="B303" s="38"/>
      <c r="C303" s="96"/>
      <c r="D303" s="88" t="s">
        <v>59</v>
      </c>
      <c r="E303" s="187">
        <v>20</v>
      </c>
      <c r="F303" s="95">
        <v>65</v>
      </c>
      <c r="G303" s="90">
        <f t="shared" si="10"/>
        <v>1300</v>
      </c>
    </row>
    <row r="304" ht="15" customHeight="1" spans="1:7">
      <c r="A304" s="38"/>
      <c r="B304" s="38"/>
      <c r="C304" s="96"/>
      <c r="D304" s="88" t="s">
        <v>59</v>
      </c>
      <c r="E304" s="187">
        <v>15.99</v>
      </c>
      <c r="F304" s="95">
        <v>65</v>
      </c>
      <c r="G304" s="90">
        <f t="shared" si="10"/>
        <v>1039.35</v>
      </c>
    </row>
    <row r="305" ht="15" customHeight="1" spans="1:7">
      <c r="A305" s="38"/>
      <c r="B305" s="38"/>
      <c r="C305" s="96"/>
      <c r="D305" s="88" t="s">
        <v>59</v>
      </c>
      <c r="E305" s="187">
        <v>45.15</v>
      </c>
      <c r="F305" s="95">
        <v>65</v>
      </c>
      <c r="G305" s="90">
        <f t="shared" si="10"/>
        <v>2934.75</v>
      </c>
    </row>
    <row r="306" ht="15" customHeight="1" spans="1:7">
      <c r="A306" s="38"/>
      <c r="B306" s="38"/>
      <c r="C306" s="187" t="s">
        <v>62</v>
      </c>
      <c r="D306" s="88" t="s">
        <v>61</v>
      </c>
      <c r="E306" s="187">
        <v>4.8</v>
      </c>
      <c r="F306" s="95">
        <v>180</v>
      </c>
      <c r="G306" s="90">
        <f t="shared" si="10"/>
        <v>864</v>
      </c>
    </row>
    <row r="307" ht="15" customHeight="1" spans="1:7">
      <c r="A307" s="38"/>
      <c r="B307" s="38"/>
      <c r="C307" s="187" t="s">
        <v>104</v>
      </c>
      <c r="D307" s="88" t="s">
        <v>59</v>
      </c>
      <c r="E307" s="187">
        <v>15.22</v>
      </c>
      <c r="F307" s="88">
        <v>100</v>
      </c>
      <c r="G307" s="90">
        <f t="shared" si="10"/>
        <v>1522</v>
      </c>
    </row>
    <row r="308" ht="15" customHeight="1" spans="1:7">
      <c r="A308" s="38"/>
      <c r="B308" s="38"/>
      <c r="C308" s="187"/>
      <c r="D308" s="88" t="s">
        <v>59</v>
      </c>
      <c r="E308" s="187">
        <v>0.99</v>
      </c>
      <c r="F308" s="88">
        <v>100</v>
      </c>
      <c r="G308" s="90">
        <f t="shared" si="10"/>
        <v>99</v>
      </c>
    </row>
    <row r="309" ht="15" customHeight="1" spans="1:7">
      <c r="A309" s="38"/>
      <c r="B309" s="38"/>
      <c r="C309" s="187"/>
      <c r="D309" s="88" t="s">
        <v>59</v>
      </c>
      <c r="E309" s="187">
        <v>1.5</v>
      </c>
      <c r="F309" s="88">
        <v>100</v>
      </c>
      <c r="G309" s="90">
        <f t="shared" si="10"/>
        <v>150</v>
      </c>
    </row>
    <row r="310" ht="15" customHeight="1" spans="1:7">
      <c r="A310" s="38"/>
      <c r="B310" s="38"/>
      <c r="C310" s="187" t="s">
        <v>68</v>
      </c>
      <c r="D310" s="88" t="s">
        <v>59</v>
      </c>
      <c r="E310" s="187">
        <v>143.21</v>
      </c>
      <c r="F310" s="95">
        <v>120</v>
      </c>
      <c r="G310" s="90">
        <f t="shared" si="10"/>
        <v>17185.2</v>
      </c>
    </row>
    <row r="311" ht="15" customHeight="1" spans="1:7">
      <c r="A311" s="38"/>
      <c r="B311" s="38"/>
      <c r="C311" s="187"/>
      <c r="D311" s="88" t="s">
        <v>59</v>
      </c>
      <c r="E311" s="187">
        <v>8.36</v>
      </c>
      <c r="F311" s="95">
        <v>120</v>
      </c>
      <c r="G311" s="90">
        <f t="shared" si="10"/>
        <v>1003.2</v>
      </c>
    </row>
    <row r="312" ht="15" customHeight="1" spans="1:7">
      <c r="A312" s="38"/>
      <c r="B312" s="38"/>
      <c r="C312" s="187" t="s">
        <v>66</v>
      </c>
      <c r="D312" s="88" t="s">
        <v>61</v>
      </c>
      <c r="E312" s="187">
        <v>0.43</v>
      </c>
      <c r="F312" s="95">
        <v>120</v>
      </c>
      <c r="G312" s="90">
        <f t="shared" si="10"/>
        <v>51.6</v>
      </c>
    </row>
    <row r="313" ht="15" customHeight="1" spans="1:7">
      <c r="A313" s="38"/>
      <c r="B313" s="38"/>
      <c r="C313" s="187" t="s">
        <v>67</v>
      </c>
      <c r="D313" s="88" t="s">
        <v>61</v>
      </c>
      <c r="E313" s="187">
        <v>3.39</v>
      </c>
      <c r="F313" s="95">
        <v>180</v>
      </c>
      <c r="G313" s="90">
        <f t="shared" si="10"/>
        <v>610.2</v>
      </c>
    </row>
    <row r="314" ht="15" customHeight="1" spans="1:7">
      <c r="A314" s="38"/>
      <c r="B314" s="38"/>
      <c r="C314" s="187"/>
      <c r="D314" s="88" t="s">
        <v>61</v>
      </c>
      <c r="E314" s="187">
        <v>4.6</v>
      </c>
      <c r="F314" s="95">
        <v>180</v>
      </c>
      <c r="G314" s="90">
        <f t="shared" si="10"/>
        <v>828</v>
      </c>
    </row>
    <row r="315" ht="15" customHeight="1" spans="1:7">
      <c r="A315" s="38"/>
      <c r="B315" s="38"/>
      <c r="C315" s="221" t="s">
        <v>146</v>
      </c>
      <c r="D315" s="88" t="s">
        <v>61</v>
      </c>
      <c r="E315" s="187">
        <v>2.88</v>
      </c>
      <c r="F315" s="95">
        <v>180</v>
      </c>
      <c r="G315" s="90">
        <f t="shared" si="10"/>
        <v>518.4</v>
      </c>
    </row>
    <row r="316" ht="15" customHeight="1" spans="1:7">
      <c r="A316" s="38"/>
      <c r="B316" s="38"/>
      <c r="C316" s="187" t="s">
        <v>107</v>
      </c>
      <c r="D316" s="88" t="s">
        <v>71</v>
      </c>
      <c r="E316" s="96">
        <v>1</v>
      </c>
      <c r="F316" s="95">
        <v>200</v>
      </c>
      <c r="G316" s="90">
        <f t="shared" si="10"/>
        <v>200</v>
      </c>
    </row>
    <row r="317" ht="15" customHeight="1" spans="1:7">
      <c r="A317" s="38"/>
      <c r="B317" s="38"/>
      <c r="C317" s="187" t="s">
        <v>74</v>
      </c>
      <c r="D317" s="88" t="s">
        <v>73</v>
      </c>
      <c r="E317" s="96">
        <v>1</v>
      </c>
      <c r="F317" s="95">
        <v>2000</v>
      </c>
      <c r="G317" s="90">
        <f t="shared" si="10"/>
        <v>2000</v>
      </c>
    </row>
    <row r="318" ht="15" customHeight="1" spans="1:7">
      <c r="A318" s="38"/>
      <c r="B318" s="38"/>
      <c r="C318" s="187" t="s">
        <v>76</v>
      </c>
      <c r="D318" s="88"/>
      <c r="E318" s="187">
        <v>18.9</v>
      </c>
      <c r="F318" s="95">
        <v>70</v>
      </c>
      <c r="G318" s="90">
        <f t="shared" si="10"/>
        <v>1323</v>
      </c>
    </row>
    <row r="319" ht="15" customHeight="1" spans="1:7">
      <c r="A319" s="38"/>
      <c r="B319" s="38"/>
      <c r="C319" s="187" t="s">
        <v>77</v>
      </c>
      <c r="D319" s="88" t="s">
        <v>59</v>
      </c>
      <c r="E319" s="187">
        <v>234.54</v>
      </c>
      <c r="F319" s="95">
        <v>820</v>
      </c>
      <c r="G319" s="90">
        <f t="shared" si="10"/>
        <v>192322.8</v>
      </c>
    </row>
    <row r="320" ht="15" customHeight="1" spans="1:7">
      <c r="A320" s="38"/>
      <c r="B320" s="38"/>
      <c r="C320" s="187" t="s">
        <v>147</v>
      </c>
      <c r="D320" s="88" t="s">
        <v>59</v>
      </c>
      <c r="E320" s="187">
        <v>85.17</v>
      </c>
      <c r="F320" s="95">
        <v>420</v>
      </c>
      <c r="G320" s="90">
        <f t="shared" si="10"/>
        <v>35771.4</v>
      </c>
    </row>
    <row r="321" ht="15" customHeight="1" spans="1:7">
      <c r="A321" s="38"/>
      <c r="B321" s="38"/>
      <c r="C321" s="187" t="s">
        <v>78</v>
      </c>
      <c r="D321" s="88" t="s">
        <v>59</v>
      </c>
      <c r="E321" s="187">
        <v>53.53</v>
      </c>
      <c r="F321" s="95">
        <v>560</v>
      </c>
      <c r="G321" s="90">
        <f t="shared" si="10"/>
        <v>29976.8</v>
      </c>
    </row>
    <row r="322" ht="15" customHeight="1" spans="1:7">
      <c r="A322" s="38"/>
      <c r="B322" s="38" t="s">
        <v>80</v>
      </c>
      <c r="C322" s="163"/>
      <c r="D322" s="88"/>
      <c r="E322" s="96"/>
      <c r="F322" s="95"/>
      <c r="G322" s="104">
        <f>SUM(G279:G299)</f>
        <v>20960</v>
      </c>
    </row>
    <row r="323" ht="15" customHeight="1" spans="1:7">
      <c r="A323" s="38">
        <v>7</v>
      </c>
      <c r="B323" s="38" t="s">
        <v>148</v>
      </c>
      <c r="C323" s="163" t="s">
        <v>94</v>
      </c>
      <c r="D323" s="88" t="s">
        <v>14</v>
      </c>
      <c r="E323" s="96">
        <v>9</v>
      </c>
      <c r="F323" s="95">
        <v>100</v>
      </c>
      <c r="G323" s="90">
        <f t="shared" ref="G323:G329" si="11">E323*F323</f>
        <v>900</v>
      </c>
    </row>
    <row r="324" ht="15" customHeight="1" spans="1:7">
      <c r="A324" s="38"/>
      <c r="B324" s="38"/>
      <c r="C324" s="163" t="s">
        <v>17</v>
      </c>
      <c r="D324" s="88" t="s">
        <v>14</v>
      </c>
      <c r="E324" s="96">
        <v>10</v>
      </c>
      <c r="F324" s="95">
        <v>200</v>
      </c>
      <c r="G324" s="90">
        <f t="shared" si="11"/>
        <v>2000</v>
      </c>
    </row>
    <row r="325" ht="15" customHeight="1" spans="1:7">
      <c r="A325" s="38"/>
      <c r="B325" s="38"/>
      <c r="C325" s="163" t="s">
        <v>149</v>
      </c>
      <c r="D325" s="88"/>
      <c r="E325" s="96">
        <v>1</v>
      </c>
      <c r="F325" s="95">
        <v>220</v>
      </c>
      <c r="G325" s="90">
        <f t="shared" si="11"/>
        <v>220</v>
      </c>
    </row>
    <row r="326" ht="15" customHeight="1" spans="1:7">
      <c r="A326" s="38"/>
      <c r="B326" s="38"/>
      <c r="C326" s="163" t="s">
        <v>21</v>
      </c>
      <c r="D326" s="88"/>
      <c r="E326" s="96">
        <v>1</v>
      </c>
      <c r="F326" s="95">
        <v>120</v>
      </c>
      <c r="G326" s="90">
        <f t="shared" si="11"/>
        <v>120</v>
      </c>
    </row>
    <row r="327" ht="15" customHeight="1" spans="1:7">
      <c r="A327" s="38"/>
      <c r="B327" s="38"/>
      <c r="C327" s="165" t="s">
        <v>150</v>
      </c>
      <c r="D327" s="88"/>
      <c r="E327" s="96">
        <v>2</v>
      </c>
      <c r="F327" s="95">
        <v>10</v>
      </c>
      <c r="G327" s="90">
        <f t="shared" si="11"/>
        <v>20</v>
      </c>
    </row>
    <row r="328" ht="15" customHeight="1" spans="1:7">
      <c r="A328" s="38"/>
      <c r="B328" s="38"/>
      <c r="C328" s="163" t="s">
        <v>89</v>
      </c>
      <c r="D328" s="88"/>
      <c r="E328" s="96">
        <v>1</v>
      </c>
      <c r="F328" s="95">
        <v>90</v>
      </c>
      <c r="G328" s="90">
        <f t="shared" si="11"/>
        <v>90</v>
      </c>
    </row>
    <row r="329" ht="15" customHeight="1" spans="1:7">
      <c r="A329" s="38"/>
      <c r="B329" s="38"/>
      <c r="C329" s="163" t="s">
        <v>116</v>
      </c>
      <c r="D329" s="88"/>
      <c r="E329" s="96">
        <v>12</v>
      </c>
      <c r="F329" s="95">
        <v>50</v>
      </c>
      <c r="G329" s="90">
        <f t="shared" si="11"/>
        <v>600</v>
      </c>
    </row>
    <row r="330" ht="15" customHeight="1" spans="1:7">
      <c r="A330" s="38"/>
      <c r="B330" s="38"/>
      <c r="C330" s="163" t="s">
        <v>18</v>
      </c>
      <c r="D330" s="88" t="s">
        <v>14</v>
      </c>
      <c r="E330" s="96">
        <v>7</v>
      </c>
      <c r="F330" s="95">
        <v>120</v>
      </c>
      <c r="G330" s="90">
        <f t="shared" ref="G330:G346" si="12">E330*F330</f>
        <v>840</v>
      </c>
    </row>
    <row r="331" ht="15" customHeight="1" spans="1:7">
      <c r="A331" s="38"/>
      <c r="B331" s="38"/>
      <c r="C331" s="163" t="s">
        <v>135</v>
      </c>
      <c r="D331" s="88" t="s">
        <v>14</v>
      </c>
      <c r="E331" s="96">
        <v>9</v>
      </c>
      <c r="F331" s="95">
        <v>20</v>
      </c>
      <c r="G331" s="90">
        <f t="shared" si="12"/>
        <v>180</v>
      </c>
    </row>
    <row r="332" ht="15" customHeight="1" spans="1:7">
      <c r="A332" s="38"/>
      <c r="B332" s="38"/>
      <c r="C332" s="163" t="s">
        <v>113</v>
      </c>
      <c r="D332" s="88" t="s">
        <v>14</v>
      </c>
      <c r="E332" s="96">
        <v>5</v>
      </c>
      <c r="F332" s="95">
        <v>220</v>
      </c>
      <c r="G332" s="90">
        <f t="shared" si="12"/>
        <v>1100</v>
      </c>
    </row>
    <row r="333" ht="15" customHeight="1" spans="1:7">
      <c r="A333" s="38"/>
      <c r="B333" s="38"/>
      <c r="C333" s="165" t="s">
        <v>23</v>
      </c>
      <c r="D333" s="88" t="s">
        <v>14</v>
      </c>
      <c r="E333" s="219">
        <v>1</v>
      </c>
      <c r="F333" s="90">
        <v>220</v>
      </c>
      <c r="G333" s="90">
        <f t="shared" si="12"/>
        <v>220</v>
      </c>
    </row>
    <row r="334" ht="15" customHeight="1" spans="1:7">
      <c r="A334" s="38"/>
      <c r="B334" s="38"/>
      <c r="C334" s="165" t="s">
        <v>24</v>
      </c>
      <c r="D334" s="88" t="s">
        <v>14</v>
      </c>
      <c r="E334" s="219">
        <v>2</v>
      </c>
      <c r="F334" s="90">
        <v>90</v>
      </c>
      <c r="G334" s="90">
        <f t="shared" si="12"/>
        <v>180</v>
      </c>
    </row>
    <row r="335" ht="15" customHeight="1" spans="1:7">
      <c r="A335" s="38"/>
      <c r="B335" s="38"/>
      <c r="C335" s="163" t="s">
        <v>20</v>
      </c>
      <c r="D335" s="88" t="s">
        <v>14</v>
      </c>
      <c r="E335" s="96">
        <v>1</v>
      </c>
      <c r="F335" s="95">
        <v>200</v>
      </c>
      <c r="G335" s="90">
        <f t="shared" si="12"/>
        <v>200</v>
      </c>
    </row>
    <row r="336" ht="15" customHeight="1" spans="1:7">
      <c r="A336" s="38"/>
      <c r="B336" s="38"/>
      <c r="C336" s="163" t="s">
        <v>42</v>
      </c>
      <c r="D336" s="88" t="s">
        <v>14</v>
      </c>
      <c r="E336" s="96">
        <v>5</v>
      </c>
      <c r="F336" s="95">
        <v>220</v>
      </c>
      <c r="G336" s="90">
        <f t="shared" si="12"/>
        <v>1100</v>
      </c>
    </row>
    <row r="337" ht="15" customHeight="1" spans="1:7">
      <c r="A337" s="38"/>
      <c r="B337" s="38"/>
      <c r="C337" s="163" t="s">
        <v>16</v>
      </c>
      <c r="D337" s="88" t="s">
        <v>14</v>
      </c>
      <c r="E337" s="96">
        <v>1</v>
      </c>
      <c r="F337" s="95">
        <v>200</v>
      </c>
      <c r="G337" s="90">
        <f t="shared" si="12"/>
        <v>200</v>
      </c>
    </row>
    <row r="338" ht="15" customHeight="1" spans="1:7">
      <c r="A338" s="38"/>
      <c r="B338" s="38"/>
      <c r="C338" s="163" t="s">
        <v>44</v>
      </c>
      <c r="D338" s="88" t="s">
        <v>14</v>
      </c>
      <c r="E338" s="96">
        <v>2</v>
      </c>
      <c r="F338" s="95">
        <v>100</v>
      </c>
      <c r="G338" s="90">
        <f t="shared" si="12"/>
        <v>200</v>
      </c>
    </row>
    <row r="339" ht="15" customHeight="1" spans="1:7">
      <c r="A339" s="38"/>
      <c r="B339" s="38"/>
      <c r="C339" s="163" t="s">
        <v>55</v>
      </c>
      <c r="D339" s="88" t="s">
        <v>14</v>
      </c>
      <c r="E339" s="96">
        <v>4</v>
      </c>
      <c r="F339" s="95">
        <v>220</v>
      </c>
      <c r="G339" s="90">
        <f t="shared" si="12"/>
        <v>880</v>
      </c>
    </row>
    <row r="340" ht="15" customHeight="1" spans="1:7">
      <c r="A340" s="38"/>
      <c r="B340" s="38"/>
      <c r="C340" s="163" t="s">
        <v>56</v>
      </c>
      <c r="D340" s="88" t="s">
        <v>14</v>
      </c>
      <c r="E340" s="96">
        <v>4</v>
      </c>
      <c r="F340" s="95">
        <v>90</v>
      </c>
      <c r="G340" s="90">
        <f t="shared" si="12"/>
        <v>360</v>
      </c>
    </row>
    <row r="341" ht="15" customHeight="1" spans="1:7">
      <c r="A341" s="38"/>
      <c r="B341" s="38"/>
      <c r="C341" s="163" t="s">
        <v>13</v>
      </c>
      <c r="D341" s="88" t="s">
        <v>14</v>
      </c>
      <c r="E341" s="96">
        <v>3</v>
      </c>
      <c r="F341" s="95">
        <v>20</v>
      </c>
      <c r="G341" s="90">
        <f t="shared" si="12"/>
        <v>60</v>
      </c>
    </row>
    <row r="342" ht="15" customHeight="1" spans="1:7">
      <c r="A342" s="38"/>
      <c r="B342" s="38"/>
      <c r="C342" s="163" t="s">
        <v>151</v>
      </c>
      <c r="D342" s="88" t="s">
        <v>14</v>
      </c>
      <c r="E342" s="96">
        <v>1</v>
      </c>
      <c r="F342" s="95">
        <v>200</v>
      </c>
      <c r="G342" s="90">
        <f t="shared" si="12"/>
        <v>200</v>
      </c>
    </row>
    <row r="343" ht="15" customHeight="1" spans="1:7">
      <c r="A343" s="38"/>
      <c r="B343" s="38"/>
      <c r="C343" s="163" t="s">
        <v>115</v>
      </c>
      <c r="D343" s="88" t="s">
        <v>14</v>
      </c>
      <c r="E343" s="96">
        <v>10</v>
      </c>
      <c r="F343" s="95">
        <v>20</v>
      </c>
      <c r="G343" s="90">
        <f t="shared" si="12"/>
        <v>200</v>
      </c>
    </row>
    <row r="344" ht="15" customHeight="1" spans="1:7">
      <c r="A344" s="38"/>
      <c r="B344" s="38"/>
      <c r="C344" s="163" t="s">
        <v>100</v>
      </c>
      <c r="D344" s="88" t="s">
        <v>101</v>
      </c>
      <c r="E344" s="96">
        <v>2</v>
      </c>
      <c r="F344" s="95">
        <v>160</v>
      </c>
      <c r="G344" s="90">
        <f t="shared" si="12"/>
        <v>320</v>
      </c>
    </row>
    <row r="345" ht="15" customHeight="1" spans="1:7">
      <c r="A345" s="38"/>
      <c r="B345" s="38"/>
      <c r="C345" s="163" t="s">
        <v>152</v>
      </c>
      <c r="D345" s="88" t="s">
        <v>14</v>
      </c>
      <c r="E345" s="96">
        <v>1</v>
      </c>
      <c r="F345" s="95">
        <v>20</v>
      </c>
      <c r="G345" s="90">
        <f t="shared" si="12"/>
        <v>20</v>
      </c>
    </row>
    <row r="346" ht="15" customHeight="1" spans="1:7">
      <c r="A346" s="38"/>
      <c r="B346" s="38"/>
      <c r="C346" s="163" t="s">
        <v>131</v>
      </c>
      <c r="D346" s="88" t="s">
        <v>12</v>
      </c>
      <c r="E346" s="96">
        <v>1</v>
      </c>
      <c r="F346" s="95">
        <v>3300</v>
      </c>
      <c r="G346" s="90">
        <f t="shared" si="12"/>
        <v>3300</v>
      </c>
    </row>
    <row r="347" ht="15" customHeight="1" spans="1:7">
      <c r="A347" s="38"/>
      <c r="B347" s="38" t="s">
        <v>80</v>
      </c>
      <c r="C347" s="163"/>
      <c r="D347" s="88"/>
      <c r="E347" s="96"/>
      <c r="F347" s="95"/>
      <c r="G347" s="104">
        <f>SUM(G323:G346)</f>
        <v>13510</v>
      </c>
    </row>
    <row r="348" ht="15" customHeight="1" spans="1:7">
      <c r="A348" s="38">
        <v>8</v>
      </c>
      <c r="B348" s="20" t="s">
        <v>153</v>
      </c>
      <c r="C348" s="163" t="s">
        <v>17</v>
      </c>
      <c r="D348" s="88" t="s">
        <v>14</v>
      </c>
      <c r="E348" s="96">
        <v>5</v>
      </c>
      <c r="F348" s="95">
        <v>200</v>
      </c>
      <c r="G348" s="90">
        <f>E348*F348</f>
        <v>1000</v>
      </c>
    </row>
    <row r="349" ht="15" customHeight="1" spans="1:7">
      <c r="A349" s="38"/>
      <c r="B349" s="25"/>
      <c r="C349" s="163" t="s">
        <v>18</v>
      </c>
      <c r="D349" s="88" t="s">
        <v>14</v>
      </c>
      <c r="E349" s="96">
        <v>7</v>
      </c>
      <c r="F349" s="95">
        <v>120</v>
      </c>
      <c r="G349" s="90">
        <f>E349*F349</f>
        <v>840</v>
      </c>
    </row>
    <row r="350" ht="15" customHeight="1" spans="1:7">
      <c r="A350" s="38"/>
      <c r="B350" s="25"/>
      <c r="C350" s="163" t="s">
        <v>109</v>
      </c>
      <c r="D350" s="88" t="s">
        <v>14</v>
      </c>
      <c r="E350" s="96">
        <v>1</v>
      </c>
      <c r="F350" s="95">
        <v>20</v>
      </c>
      <c r="G350" s="90">
        <f>E350*F350</f>
        <v>20</v>
      </c>
    </row>
    <row r="351" ht="15" customHeight="1" spans="1:7">
      <c r="A351" s="38"/>
      <c r="B351" s="25"/>
      <c r="C351" s="163" t="s">
        <v>45</v>
      </c>
      <c r="D351" s="88" t="s">
        <v>14</v>
      </c>
      <c r="E351" s="96">
        <v>9</v>
      </c>
      <c r="F351" s="95">
        <v>100</v>
      </c>
      <c r="G351" s="90">
        <f t="shared" ref="G351:G356" si="13">E351*F351</f>
        <v>900</v>
      </c>
    </row>
    <row r="352" ht="15" customHeight="1" spans="1:7">
      <c r="A352" s="38"/>
      <c r="B352" s="25"/>
      <c r="C352" s="163" t="s">
        <v>97</v>
      </c>
      <c r="D352" s="88" t="s">
        <v>14</v>
      </c>
      <c r="E352" s="96">
        <v>11</v>
      </c>
      <c r="F352" s="95">
        <v>5</v>
      </c>
      <c r="G352" s="90">
        <f t="shared" si="13"/>
        <v>55</v>
      </c>
    </row>
    <row r="353" ht="15" customHeight="1" spans="1:7">
      <c r="A353" s="38"/>
      <c r="B353" s="25"/>
      <c r="C353" s="163" t="s">
        <v>110</v>
      </c>
      <c r="D353" s="88" t="s">
        <v>14</v>
      </c>
      <c r="E353" s="96">
        <v>9</v>
      </c>
      <c r="F353" s="95">
        <v>10</v>
      </c>
      <c r="G353" s="90">
        <f t="shared" si="13"/>
        <v>90</v>
      </c>
    </row>
    <row r="354" ht="15" customHeight="1" spans="1:7">
      <c r="A354" s="38"/>
      <c r="B354" s="25"/>
      <c r="C354" s="163" t="s">
        <v>154</v>
      </c>
      <c r="D354" s="88" t="s">
        <v>14</v>
      </c>
      <c r="E354" s="96">
        <v>3</v>
      </c>
      <c r="F354" s="95">
        <v>4</v>
      </c>
      <c r="G354" s="90">
        <f t="shared" si="13"/>
        <v>12</v>
      </c>
    </row>
    <row r="355" ht="15" customHeight="1" spans="1:7">
      <c r="A355" s="38"/>
      <c r="B355" s="25"/>
      <c r="C355" s="163" t="s">
        <v>136</v>
      </c>
      <c r="D355" s="88" t="s">
        <v>14</v>
      </c>
      <c r="E355" s="96">
        <v>2</v>
      </c>
      <c r="F355" s="95">
        <v>10</v>
      </c>
      <c r="G355" s="90">
        <f t="shared" si="13"/>
        <v>20</v>
      </c>
    </row>
    <row r="356" ht="15" customHeight="1" spans="1:7">
      <c r="A356" s="38"/>
      <c r="B356" s="25"/>
      <c r="C356" s="163" t="s">
        <v>24</v>
      </c>
      <c r="D356" s="88" t="s">
        <v>14</v>
      </c>
      <c r="E356" s="96">
        <v>4</v>
      </c>
      <c r="F356" s="95">
        <v>90</v>
      </c>
      <c r="G356" s="90">
        <f t="shared" si="13"/>
        <v>360</v>
      </c>
    </row>
    <row r="357" ht="15" customHeight="1" spans="1:7">
      <c r="A357" s="38"/>
      <c r="B357" s="25"/>
      <c r="C357" s="163" t="s">
        <v>110</v>
      </c>
      <c r="D357" s="88" t="s">
        <v>14</v>
      </c>
      <c r="E357" s="96">
        <v>29</v>
      </c>
      <c r="F357" s="95">
        <v>10</v>
      </c>
      <c r="G357" s="90">
        <f t="shared" ref="G357:G377" si="14">E357*F357</f>
        <v>290</v>
      </c>
    </row>
    <row r="358" ht="15" customHeight="1" spans="1:7">
      <c r="A358" s="38"/>
      <c r="B358" s="25"/>
      <c r="C358" s="163" t="s">
        <v>125</v>
      </c>
      <c r="D358" s="88" t="s">
        <v>14</v>
      </c>
      <c r="E358" s="96">
        <v>2</v>
      </c>
      <c r="F358" s="95">
        <v>15</v>
      </c>
      <c r="G358" s="90">
        <f t="shared" si="14"/>
        <v>30</v>
      </c>
    </row>
    <row r="359" ht="15" customHeight="1" spans="1:7">
      <c r="A359" s="38"/>
      <c r="B359" s="25"/>
      <c r="C359" s="163" t="s">
        <v>56</v>
      </c>
      <c r="D359" s="88" t="s">
        <v>14</v>
      </c>
      <c r="E359" s="96">
        <v>3</v>
      </c>
      <c r="F359" s="95">
        <v>90</v>
      </c>
      <c r="G359" s="90">
        <f t="shared" si="14"/>
        <v>270</v>
      </c>
    </row>
    <row r="360" ht="15" customHeight="1" spans="1:7">
      <c r="A360" s="38"/>
      <c r="B360" s="25"/>
      <c r="C360" s="163" t="s">
        <v>55</v>
      </c>
      <c r="D360" s="88" t="s">
        <v>14</v>
      </c>
      <c r="E360" s="96">
        <v>1</v>
      </c>
      <c r="F360" s="95">
        <v>220</v>
      </c>
      <c r="G360" s="90">
        <f t="shared" si="14"/>
        <v>220</v>
      </c>
    </row>
    <row r="361" ht="15" customHeight="1" spans="1:7">
      <c r="A361" s="38"/>
      <c r="B361" s="25"/>
      <c r="C361" s="163" t="s">
        <v>155</v>
      </c>
      <c r="D361" s="88" t="s">
        <v>14</v>
      </c>
      <c r="E361" s="96">
        <v>2</v>
      </c>
      <c r="F361" s="95">
        <v>300</v>
      </c>
      <c r="G361" s="90">
        <f t="shared" si="14"/>
        <v>600</v>
      </c>
    </row>
    <row r="362" ht="15" customHeight="1" spans="1:7">
      <c r="A362" s="38"/>
      <c r="B362" s="25"/>
      <c r="C362" s="163" t="s">
        <v>16</v>
      </c>
      <c r="D362" s="88" t="s">
        <v>14</v>
      </c>
      <c r="E362" s="96">
        <v>4</v>
      </c>
      <c r="F362" s="95">
        <v>220</v>
      </c>
      <c r="G362" s="90">
        <f t="shared" si="14"/>
        <v>880</v>
      </c>
    </row>
    <row r="363" ht="15" customHeight="1" spans="1:7">
      <c r="A363" s="38"/>
      <c r="B363" s="25"/>
      <c r="C363" s="163" t="s">
        <v>15</v>
      </c>
      <c r="D363" s="88" t="s">
        <v>14</v>
      </c>
      <c r="E363" s="219">
        <v>4</v>
      </c>
      <c r="F363" s="90">
        <v>90</v>
      </c>
      <c r="G363" s="90">
        <f t="shared" si="14"/>
        <v>360</v>
      </c>
    </row>
    <row r="364" ht="15" customHeight="1" spans="1:7">
      <c r="A364" s="38"/>
      <c r="B364" s="25"/>
      <c r="C364" s="163" t="s">
        <v>88</v>
      </c>
      <c r="D364" s="88" t="s">
        <v>14</v>
      </c>
      <c r="E364" s="219">
        <v>6</v>
      </c>
      <c r="F364" s="90">
        <v>10</v>
      </c>
      <c r="G364" s="90">
        <f t="shared" si="14"/>
        <v>60</v>
      </c>
    </row>
    <row r="365" ht="15" customHeight="1" spans="1:7">
      <c r="A365" s="38"/>
      <c r="B365" s="25"/>
      <c r="C365" s="165" t="s">
        <v>44</v>
      </c>
      <c r="D365" s="88" t="s">
        <v>14</v>
      </c>
      <c r="E365" s="219">
        <v>3</v>
      </c>
      <c r="F365" s="90">
        <v>100</v>
      </c>
      <c r="G365" s="90">
        <f t="shared" si="14"/>
        <v>300</v>
      </c>
    </row>
    <row r="366" ht="15" customHeight="1" spans="1:7">
      <c r="A366" s="38"/>
      <c r="B366" s="25"/>
      <c r="C366" s="163" t="s">
        <v>156</v>
      </c>
      <c r="D366" s="88" t="s">
        <v>14</v>
      </c>
      <c r="E366" s="96">
        <v>3</v>
      </c>
      <c r="F366" s="95">
        <v>10</v>
      </c>
      <c r="G366" s="90">
        <f t="shared" si="14"/>
        <v>30</v>
      </c>
    </row>
    <row r="367" ht="15" customHeight="1" spans="1:7">
      <c r="A367" s="38"/>
      <c r="B367" s="25"/>
      <c r="C367" s="163" t="s">
        <v>157</v>
      </c>
      <c r="D367" s="88" t="s">
        <v>14</v>
      </c>
      <c r="E367" s="96">
        <v>1</v>
      </c>
      <c r="F367" s="95">
        <v>35</v>
      </c>
      <c r="G367" s="90">
        <f t="shared" si="14"/>
        <v>35</v>
      </c>
    </row>
    <row r="368" ht="15" customHeight="1" spans="1:7">
      <c r="A368" s="38"/>
      <c r="B368" s="25"/>
      <c r="C368" s="163" t="s">
        <v>84</v>
      </c>
      <c r="D368" s="88" t="s">
        <v>14</v>
      </c>
      <c r="E368" s="96">
        <v>1</v>
      </c>
      <c r="F368" s="95">
        <v>20</v>
      </c>
      <c r="G368" s="90">
        <f t="shared" si="14"/>
        <v>20</v>
      </c>
    </row>
    <row r="369" ht="15" customHeight="1" spans="1:7">
      <c r="A369" s="38"/>
      <c r="B369" s="25"/>
      <c r="C369" s="163" t="s">
        <v>94</v>
      </c>
      <c r="D369" s="88" t="s">
        <v>14</v>
      </c>
      <c r="E369" s="96">
        <v>3</v>
      </c>
      <c r="F369" s="95">
        <v>100</v>
      </c>
      <c r="G369" s="90">
        <f t="shared" si="14"/>
        <v>300</v>
      </c>
    </row>
    <row r="370" ht="15" customHeight="1" spans="1:7">
      <c r="A370" s="38"/>
      <c r="B370" s="25"/>
      <c r="C370" s="163" t="s">
        <v>11</v>
      </c>
      <c r="D370" s="88" t="s">
        <v>12</v>
      </c>
      <c r="E370" s="96">
        <v>3</v>
      </c>
      <c r="F370" s="95">
        <v>4000</v>
      </c>
      <c r="G370" s="90">
        <f t="shared" si="14"/>
        <v>12000</v>
      </c>
    </row>
    <row r="371" ht="15" customHeight="1" spans="1:7">
      <c r="A371" s="38"/>
      <c r="B371" s="25"/>
      <c r="C371" s="163" t="s">
        <v>158</v>
      </c>
      <c r="D371" s="88" t="s">
        <v>12</v>
      </c>
      <c r="E371" s="96">
        <v>2</v>
      </c>
      <c r="F371" s="95">
        <v>4500</v>
      </c>
      <c r="G371" s="90">
        <f t="shared" si="14"/>
        <v>9000</v>
      </c>
    </row>
    <row r="372" ht="15" customHeight="1" spans="1:7">
      <c r="A372" s="38"/>
      <c r="B372" s="25"/>
      <c r="C372" s="163" t="s">
        <v>144</v>
      </c>
      <c r="D372" s="88" t="s">
        <v>14</v>
      </c>
      <c r="E372" s="96">
        <v>10</v>
      </c>
      <c r="F372" s="95">
        <v>90</v>
      </c>
      <c r="G372" s="90">
        <f t="shared" si="14"/>
        <v>900</v>
      </c>
    </row>
    <row r="373" ht="15" customHeight="1" spans="1:7">
      <c r="A373" s="38"/>
      <c r="B373" s="25"/>
      <c r="C373" s="163" t="s">
        <v>145</v>
      </c>
      <c r="D373" s="88" t="s">
        <v>14</v>
      </c>
      <c r="E373" s="130">
        <v>9</v>
      </c>
      <c r="F373" s="88">
        <v>20</v>
      </c>
      <c r="G373" s="90">
        <f t="shared" si="14"/>
        <v>180</v>
      </c>
    </row>
    <row r="374" ht="15" customHeight="1" spans="1:7">
      <c r="A374" s="38"/>
      <c r="B374" s="25"/>
      <c r="C374" s="163" t="s">
        <v>86</v>
      </c>
      <c r="D374" s="88" t="s">
        <v>14</v>
      </c>
      <c r="E374" s="130">
        <v>4</v>
      </c>
      <c r="F374" s="88">
        <v>100</v>
      </c>
      <c r="G374" s="90">
        <f t="shared" si="14"/>
        <v>400</v>
      </c>
    </row>
    <row r="375" ht="15" customHeight="1" spans="1:7">
      <c r="A375" s="38"/>
      <c r="B375" s="25"/>
      <c r="C375" s="163" t="s">
        <v>20</v>
      </c>
      <c r="D375" s="88" t="s">
        <v>14</v>
      </c>
      <c r="E375" s="130">
        <v>1</v>
      </c>
      <c r="F375" s="88">
        <v>200</v>
      </c>
      <c r="G375" s="90">
        <f t="shared" si="14"/>
        <v>200</v>
      </c>
    </row>
    <row r="376" ht="15" customHeight="1" spans="1:7">
      <c r="A376" s="38"/>
      <c r="B376" s="25"/>
      <c r="C376" s="163" t="s">
        <v>21</v>
      </c>
      <c r="D376" s="88" t="s">
        <v>14</v>
      </c>
      <c r="E376" s="130">
        <v>8</v>
      </c>
      <c r="F376" s="88">
        <v>120</v>
      </c>
      <c r="G376" s="90">
        <f t="shared" si="14"/>
        <v>960</v>
      </c>
    </row>
    <row r="377" ht="15" customHeight="1" spans="1:7">
      <c r="A377" s="38"/>
      <c r="B377" s="25"/>
      <c r="C377" s="163" t="s">
        <v>119</v>
      </c>
      <c r="D377" s="88" t="s">
        <v>14</v>
      </c>
      <c r="E377" s="130">
        <v>1</v>
      </c>
      <c r="F377" s="88">
        <v>10</v>
      </c>
      <c r="G377" s="90">
        <f t="shared" si="14"/>
        <v>10</v>
      </c>
    </row>
    <row r="378" ht="15" customHeight="1" spans="1:7">
      <c r="A378" s="38"/>
      <c r="B378" s="25"/>
      <c r="C378" s="140" t="s">
        <v>58</v>
      </c>
      <c r="D378" s="88" t="s">
        <v>59</v>
      </c>
      <c r="E378" s="187">
        <v>18.03</v>
      </c>
      <c r="F378" s="88">
        <v>65</v>
      </c>
      <c r="G378" s="90">
        <f t="shared" ref="G378:G392" si="15">E378*F378</f>
        <v>1171.95</v>
      </c>
    </row>
    <row r="379" ht="15" customHeight="1" spans="1:7">
      <c r="A379" s="38"/>
      <c r="B379" s="25"/>
      <c r="C379" s="141"/>
      <c r="D379" s="88" t="s">
        <v>59</v>
      </c>
      <c r="E379" s="187">
        <v>8.7</v>
      </c>
      <c r="F379" s="88">
        <v>65</v>
      </c>
      <c r="G379" s="90">
        <f t="shared" si="15"/>
        <v>565.5</v>
      </c>
    </row>
    <row r="380" ht="15" customHeight="1" spans="1:7">
      <c r="A380" s="38"/>
      <c r="B380" s="25"/>
      <c r="C380" s="141"/>
      <c r="D380" s="88" t="s">
        <v>59</v>
      </c>
      <c r="E380" s="187">
        <v>1.9</v>
      </c>
      <c r="F380" s="88">
        <v>65</v>
      </c>
      <c r="G380" s="90">
        <f t="shared" si="15"/>
        <v>123.5</v>
      </c>
    </row>
    <row r="381" ht="15" customHeight="1" spans="1:7">
      <c r="A381" s="38"/>
      <c r="B381" s="25"/>
      <c r="C381" s="141"/>
      <c r="D381" s="88" t="s">
        <v>59</v>
      </c>
      <c r="E381" s="187">
        <v>53.98</v>
      </c>
      <c r="F381" s="88">
        <v>65</v>
      </c>
      <c r="G381" s="90">
        <f t="shared" si="15"/>
        <v>3508.7</v>
      </c>
    </row>
    <row r="382" ht="15" customHeight="1" spans="1:7">
      <c r="A382" s="38"/>
      <c r="B382" s="25"/>
      <c r="C382" s="141"/>
      <c r="D382" s="88" t="s">
        <v>59</v>
      </c>
      <c r="E382" s="187">
        <v>3.88</v>
      </c>
      <c r="F382" s="88">
        <v>65</v>
      </c>
      <c r="G382" s="90">
        <f t="shared" si="15"/>
        <v>252.2</v>
      </c>
    </row>
    <row r="383" ht="15" customHeight="1" spans="1:7">
      <c r="A383" s="38"/>
      <c r="B383" s="25"/>
      <c r="C383" s="222" t="s">
        <v>62</v>
      </c>
      <c r="D383" s="88" t="s">
        <v>61</v>
      </c>
      <c r="E383" s="187">
        <v>10.15</v>
      </c>
      <c r="F383" s="88">
        <v>180</v>
      </c>
      <c r="G383" s="90">
        <f t="shared" si="15"/>
        <v>1827</v>
      </c>
    </row>
    <row r="384" ht="15" customHeight="1" spans="1:7">
      <c r="A384" s="38"/>
      <c r="B384" s="25"/>
      <c r="C384" s="223"/>
      <c r="D384" s="88" t="s">
        <v>61</v>
      </c>
      <c r="E384" s="187">
        <v>2.75</v>
      </c>
      <c r="F384" s="88">
        <v>180</v>
      </c>
      <c r="G384" s="90">
        <f t="shared" si="15"/>
        <v>495</v>
      </c>
    </row>
    <row r="385" ht="15" customHeight="1" spans="1:7">
      <c r="A385" s="38"/>
      <c r="B385" s="25"/>
      <c r="C385" s="224"/>
      <c r="D385" s="88" t="s">
        <v>61</v>
      </c>
      <c r="E385" s="187">
        <v>2.79</v>
      </c>
      <c r="F385" s="88">
        <v>180</v>
      </c>
      <c r="G385" s="90">
        <f t="shared" si="15"/>
        <v>502.2</v>
      </c>
    </row>
    <row r="386" ht="15" customHeight="1" spans="1:7">
      <c r="A386" s="38"/>
      <c r="B386" s="25"/>
      <c r="C386" s="222" t="s">
        <v>105</v>
      </c>
      <c r="D386" s="88" t="s">
        <v>61</v>
      </c>
      <c r="E386" s="187">
        <v>0.62</v>
      </c>
      <c r="F386" s="88">
        <v>85</v>
      </c>
      <c r="G386" s="90">
        <f t="shared" si="15"/>
        <v>52.7</v>
      </c>
    </row>
    <row r="387" ht="15" customHeight="1" spans="1:7">
      <c r="A387" s="38"/>
      <c r="B387" s="25"/>
      <c r="C387" s="187" t="s">
        <v>66</v>
      </c>
      <c r="D387" s="88" t="s">
        <v>61</v>
      </c>
      <c r="E387" s="187">
        <v>2.96</v>
      </c>
      <c r="F387" s="88">
        <v>120</v>
      </c>
      <c r="G387" s="90">
        <f t="shared" si="15"/>
        <v>355.2</v>
      </c>
    </row>
    <row r="388" ht="15" customHeight="1" spans="1:7">
      <c r="A388" s="38"/>
      <c r="B388" s="25"/>
      <c r="C388" s="224" t="s">
        <v>105</v>
      </c>
      <c r="D388" s="88" t="s">
        <v>61</v>
      </c>
      <c r="E388" s="187">
        <v>6.72</v>
      </c>
      <c r="F388" s="88">
        <v>85</v>
      </c>
      <c r="G388" s="90">
        <f t="shared" si="15"/>
        <v>571.2</v>
      </c>
    </row>
    <row r="389" ht="15" customHeight="1" spans="1:7">
      <c r="A389" s="38"/>
      <c r="B389" s="25"/>
      <c r="C389" s="224" t="s">
        <v>74</v>
      </c>
      <c r="D389" s="88" t="s">
        <v>73</v>
      </c>
      <c r="E389" s="130">
        <v>1</v>
      </c>
      <c r="F389" s="88">
        <v>2000</v>
      </c>
      <c r="G389" s="90">
        <f t="shared" si="15"/>
        <v>2000</v>
      </c>
    </row>
    <row r="390" ht="15" customHeight="1" spans="1:7">
      <c r="A390" s="38"/>
      <c r="B390" s="25"/>
      <c r="C390" s="222" t="s">
        <v>76</v>
      </c>
      <c r="D390" s="88" t="s">
        <v>61</v>
      </c>
      <c r="E390" s="187">
        <v>27</v>
      </c>
      <c r="F390" s="95">
        <v>70</v>
      </c>
      <c r="G390" s="90">
        <f t="shared" si="15"/>
        <v>1890</v>
      </c>
    </row>
    <row r="391" ht="15" customHeight="1" spans="1:7">
      <c r="A391" s="38"/>
      <c r="B391" s="25"/>
      <c r="C391" s="224"/>
      <c r="D391" s="88" t="s">
        <v>61</v>
      </c>
      <c r="E391" s="187">
        <v>18.13</v>
      </c>
      <c r="F391" s="95">
        <v>70</v>
      </c>
      <c r="G391" s="90">
        <f t="shared" si="15"/>
        <v>1269.1</v>
      </c>
    </row>
    <row r="392" ht="15" customHeight="1" spans="1:7">
      <c r="A392" s="38"/>
      <c r="B392" s="27"/>
      <c r="C392" s="187" t="s">
        <v>78</v>
      </c>
      <c r="D392" s="88" t="s">
        <v>59</v>
      </c>
      <c r="E392" s="187">
        <v>197.93</v>
      </c>
      <c r="F392" s="88">
        <v>560</v>
      </c>
      <c r="G392" s="90">
        <f t="shared" si="15"/>
        <v>110840.8</v>
      </c>
    </row>
    <row r="393" ht="15" customHeight="1" spans="1:7">
      <c r="A393" s="38"/>
      <c r="B393" s="38" t="s">
        <v>80</v>
      </c>
      <c r="C393" s="163"/>
      <c r="D393" s="88"/>
      <c r="E393" s="130"/>
      <c r="F393" s="88"/>
      <c r="G393" s="104">
        <f>SUM(G348:G392)</f>
        <v>155767.05</v>
      </c>
    </row>
    <row r="394" ht="15" customHeight="1" spans="1:7">
      <c r="A394" s="20">
        <v>9</v>
      </c>
      <c r="B394" s="20" t="s">
        <v>159</v>
      </c>
      <c r="C394" s="165" t="s">
        <v>56</v>
      </c>
      <c r="D394" s="88" t="s">
        <v>14</v>
      </c>
      <c r="E394" s="219">
        <v>4</v>
      </c>
      <c r="F394" s="90">
        <v>90</v>
      </c>
      <c r="G394" s="90">
        <f>E394*F394</f>
        <v>360</v>
      </c>
    </row>
    <row r="395" ht="15" customHeight="1" spans="1:7">
      <c r="A395" s="25"/>
      <c r="B395" s="25"/>
      <c r="C395" s="165" t="s">
        <v>136</v>
      </c>
      <c r="D395" s="88" t="s">
        <v>14</v>
      </c>
      <c r="E395" s="219">
        <v>4</v>
      </c>
      <c r="F395" s="90">
        <v>10</v>
      </c>
      <c r="G395" s="90">
        <f t="shared" ref="G395:G415" si="16">E395*F395</f>
        <v>40</v>
      </c>
    </row>
    <row r="396" ht="15" customHeight="1" spans="1:7">
      <c r="A396" s="25"/>
      <c r="B396" s="25"/>
      <c r="C396" s="165" t="s">
        <v>21</v>
      </c>
      <c r="D396" s="88" t="s">
        <v>14</v>
      </c>
      <c r="E396" s="219">
        <v>16</v>
      </c>
      <c r="F396" s="90">
        <v>120</v>
      </c>
      <c r="G396" s="90">
        <f t="shared" si="16"/>
        <v>1920</v>
      </c>
    </row>
    <row r="397" ht="15" customHeight="1" spans="1:7">
      <c r="A397" s="25"/>
      <c r="B397" s="25"/>
      <c r="C397" s="165" t="s">
        <v>20</v>
      </c>
      <c r="D397" s="88" t="s">
        <v>14</v>
      </c>
      <c r="E397" s="219">
        <v>23</v>
      </c>
      <c r="F397" s="90">
        <v>200</v>
      </c>
      <c r="G397" s="90">
        <f t="shared" si="16"/>
        <v>4600</v>
      </c>
    </row>
    <row r="398" ht="15" customHeight="1" spans="1:7">
      <c r="A398" s="25"/>
      <c r="B398" s="25"/>
      <c r="C398" s="165" t="s">
        <v>22</v>
      </c>
      <c r="D398" s="88" t="s">
        <v>14</v>
      </c>
      <c r="E398" s="219">
        <v>2</v>
      </c>
      <c r="F398" s="90">
        <v>20</v>
      </c>
      <c r="G398" s="90">
        <f t="shared" si="16"/>
        <v>40</v>
      </c>
    </row>
    <row r="399" ht="15" customHeight="1" spans="1:7">
      <c r="A399" s="25"/>
      <c r="B399" s="25"/>
      <c r="C399" s="165" t="s">
        <v>18</v>
      </c>
      <c r="D399" s="88" t="s">
        <v>14</v>
      </c>
      <c r="E399" s="219">
        <v>10</v>
      </c>
      <c r="F399" s="90">
        <v>120</v>
      </c>
      <c r="G399" s="90">
        <f t="shared" si="16"/>
        <v>1200</v>
      </c>
    </row>
    <row r="400" ht="15" customHeight="1" spans="1:7">
      <c r="A400" s="25"/>
      <c r="B400" s="25"/>
      <c r="C400" s="165" t="s">
        <v>41</v>
      </c>
      <c r="D400" s="88" t="s">
        <v>14</v>
      </c>
      <c r="E400" s="219">
        <v>5</v>
      </c>
      <c r="F400" s="90">
        <v>90</v>
      </c>
      <c r="G400" s="90">
        <f t="shared" si="16"/>
        <v>450</v>
      </c>
    </row>
    <row r="401" ht="15" customHeight="1" spans="1:7">
      <c r="A401" s="25"/>
      <c r="B401" s="25"/>
      <c r="C401" s="165" t="s">
        <v>42</v>
      </c>
      <c r="D401" s="88" t="s">
        <v>14</v>
      </c>
      <c r="E401" s="96">
        <v>1</v>
      </c>
      <c r="F401" s="95">
        <v>220</v>
      </c>
      <c r="G401" s="90">
        <f t="shared" si="16"/>
        <v>220</v>
      </c>
    </row>
    <row r="402" ht="15" customHeight="1" spans="1:7">
      <c r="A402" s="25"/>
      <c r="B402" s="25"/>
      <c r="C402" s="163" t="s">
        <v>16</v>
      </c>
      <c r="D402" s="88" t="s">
        <v>14</v>
      </c>
      <c r="E402" s="96">
        <v>9</v>
      </c>
      <c r="F402" s="95">
        <v>200</v>
      </c>
      <c r="G402" s="90">
        <f t="shared" si="16"/>
        <v>1800</v>
      </c>
    </row>
    <row r="403" ht="15" customHeight="1" spans="1:7">
      <c r="A403" s="25"/>
      <c r="B403" s="25"/>
      <c r="C403" s="163" t="s">
        <v>88</v>
      </c>
      <c r="D403" s="88" t="s">
        <v>14</v>
      </c>
      <c r="E403" s="96">
        <v>1</v>
      </c>
      <c r="F403" s="95">
        <v>10</v>
      </c>
      <c r="G403" s="90">
        <f t="shared" si="16"/>
        <v>10</v>
      </c>
    </row>
    <row r="404" ht="15" customHeight="1" spans="1:7">
      <c r="A404" s="25"/>
      <c r="B404" s="25"/>
      <c r="C404" s="163" t="s">
        <v>24</v>
      </c>
      <c r="D404" s="88" t="s">
        <v>14</v>
      </c>
      <c r="E404" s="96">
        <v>1</v>
      </c>
      <c r="F404" s="95">
        <v>90</v>
      </c>
      <c r="G404" s="90">
        <f t="shared" si="16"/>
        <v>90</v>
      </c>
    </row>
    <row r="405" ht="15" customHeight="1" spans="1:7">
      <c r="A405" s="25"/>
      <c r="B405" s="25"/>
      <c r="C405" s="163" t="s">
        <v>83</v>
      </c>
      <c r="D405" s="88" t="s">
        <v>14</v>
      </c>
      <c r="E405" s="96">
        <v>91</v>
      </c>
      <c r="F405" s="95">
        <v>50</v>
      </c>
      <c r="G405" s="90">
        <f t="shared" si="16"/>
        <v>4550</v>
      </c>
    </row>
    <row r="406" ht="15" customHeight="1" spans="1:7">
      <c r="A406" s="25"/>
      <c r="B406" s="25"/>
      <c r="C406" s="163" t="s">
        <v>160</v>
      </c>
      <c r="D406" s="88" t="s">
        <v>14</v>
      </c>
      <c r="E406" s="96">
        <v>47</v>
      </c>
      <c r="F406" s="95">
        <v>10</v>
      </c>
      <c r="G406" s="90">
        <f t="shared" si="16"/>
        <v>470</v>
      </c>
    </row>
    <row r="407" ht="15" customHeight="1" spans="1:7">
      <c r="A407" s="25"/>
      <c r="B407" s="25"/>
      <c r="C407" s="163" t="s">
        <v>51</v>
      </c>
      <c r="D407" s="88" t="s">
        <v>14</v>
      </c>
      <c r="E407" s="96">
        <v>4</v>
      </c>
      <c r="F407" s="95">
        <v>600</v>
      </c>
      <c r="G407" s="90">
        <f t="shared" si="16"/>
        <v>2400</v>
      </c>
    </row>
    <row r="408" ht="15" customHeight="1" spans="1:7">
      <c r="A408" s="25"/>
      <c r="B408" s="25"/>
      <c r="C408" s="163" t="s">
        <v>34</v>
      </c>
      <c r="D408" s="88" t="s">
        <v>14</v>
      </c>
      <c r="E408" s="96">
        <v>111</v>
      </c>
      <c r="F408" s="95">
        <v>10</v>
      </c>
      <c r="G408" s="90">
        <f t="shared" si="16"/>
        <v>1110</v>
      </c>
    </row>
    <row r="409" ht="15" customHeight="1" spans="1:7">
      <c r="A409" s="25"/>
      <c r="B409" s="25"/>
      <c r="C409" s="163" t="s">
        <v>90</v>
      </c>
      <c r="D409" s="88" t="s">
        <v>14</v>
      </c>
      <c r="E409" s="96">
        <v>1</v>
      </c>
      <c r="F409" s="95">
        <v>90</v>
      </c>
      <c r="G409" s="90">
        <f t="shared" si="16"/>
        <v>90</v>
      </c>
    </row>
    <row r="410" ht="15" customHeight="1" spans="1:7">
      <c r="A410" s="25"/>
      <c r="B410" s="25"/>
      <c r="C410" s="163" t="s">
        <v>89</v>
      </c>
      <c r="D410" s="88" t="s">
        <v>14</v>
      </c>
      <c r="E410" s="96">
        <v>4</v>
      </c>
      <c r="F410" s="95">
        <v>90</v>
      </c>
      <c r="G410" s="90">
        <f t="shared" si="16"/>
        <v>360</v>
      </c>
    </row>
    <row r="411" ht="15" customHeight="1" spans="1:7">
      <c r="A411" s="25"/>
      <c r="B411" s="25"/>
      <c r="C411" s="163" t="s">
        <v>86</v>
      </c>
      <c r="D411" s="88" t="s">
        <v>14</v>
      </c>
      <c r="E411" s="96">
        <v>2</v>
      </c>
      <c r="F411" s="95">
        <v>100</v>
      </c>
      <c r="G411" s="90">
        <f t="shared" si="16"/>
        <v>200</v>
      </c>
    </row>
    <row r="412" ht="15" customHeight="1" spans="1:7">
      <c r="A412" s="25"/>
      <c r="B412" s="25"/>
      <c r="C412" s="163" t="s">
        <v>116</v>
      </c>
      <c r="D412" s="88" t="s">
        <v>14</v>
      </c>
      <c r="E412" s="96">
        <v>6</v>
      </c>
      <c r="F412" s="95">
        <v>50</v>
      </c>
      <c r="G412" s="90">
        <f t="shared" si="16"/>
        <v>300</v>
      </c>
    </row>
    <row r="413" ht="15" customHeight="1" spans="1:7">
      <c r="A413" s="25"/>
      <c r="B413" s="25"/>
      <c r="C413" s="163" t="s">
        <v>161</v>
      </c>
      <c r="D413" s="88" t="s">
        <v>14</v>
      </c>
      <c r="E413" s="96">
        <v>10</v>
      </c>
      <c r="F413" s="95">
        <v>50</v>
      </c>
      <c r="G413" s="90">
        <f t="shared" si="16"/>
        <v>500</v>
      </c>
    </row>
    <row r="414" ht="15" customHeight="1" spans="1:7">
      <c r="A414" s="25"/>
      <c r="B414" s="25"/>
      <c r="C414" s="163" t="s">
        <v>162</v>
      </c>
      <c r="D414" s="88" t="s">
        <v>14</v>
      </c>
      <c r="E414" s="96">
        <v>7</v>
      </c>
      <c r="F414" s="95">
        <v>15</v>
      </c>
      <c r="G414" s="90">
        <f t="shared" si="16"/>
        <v>105</v>
      </c>
    </row>
    <row r="415" ht="15" customHeight="1" spans="1:7">
      <c r="A415" s="25"/>
      <c r="B415" s="25"/>
      <c r="C415" s="163" t="s">
        <v>158</v>
      </c>
      <c r="D415" s="88" t="s">
        <v>12</v>
      </c>
      <c r="E415" s="96">
        <v>3</v>
      </c>
      <c r="F415" s="95">
        <v>4500</v>
      </c>
      <c r="G415" s="90">
        <f t="shared" si="16"/>
        <v>13500</v>
      </c>
    </row>
    <row r="416" ht="15" customHeight="1" spans="1:7">
      <c r="A416" s="25"/>
      <c r="B416" s="25"/>
      <c r="C416" s="96" t="s">
        <v>58</v>
      </c>
      <c r="D416" s="88" t="s">
        <v>59</v>
      </c>
      <c r="E416" s="187">
        <v>84.32</v>
      </c>
      <c r="F416" s="95">
        <v>65</v>
      </c>
      <c r="G416" s="90">
        <f t="shared" ref="G416:G437" si="17">E416*F416</f>
        <v>5480.8</v>
      </c>
    </row>
    <row r="417" ht="15" customHeight="1" spans="1:7">
      <c r="A417" s="25"/>
      <c r="B417" s="25"/>
      <c r="C417" s="96"/>
      <c r="D417" s="88" t="s">
        <v>59</v>
      </c>
      <c r="E417" s="187">
        <v>25.5</v>
      </c>
      <c r="F417" s="95">
        <v>65</v>
      </c>
      <c r="G417" s="90">
        <f t="shared" si="17"/>
        <v>1657.5</v>
      </c>
    </row>
    <row r="418" ht="15" customHeight="1" spans="1:7">
      <c r="A418" s="25"/>
      <c r="B418" s="25"/>
      <c r="C418" s="96"/>
      <c r="D418" s="88" t="s">
        <v>59</v>
      </c>
      <c r="E418" s="187">
        <v>30.33</v>
      </c>
      <c r="F418" s="95">
        <v>65</v>
      </c>
      <c r="G418" s="90">
        <f t="shared" si="17"/>
        <v>1971.45</v>
      </c>
    </row>
    <row r="419" ht="15" customHeight="1" spans="1:7">
      <c r="A419" s="25"/>
      <c r="B419" s="25"/>
      <c r="C419" s="96"/>
      <c r="D419" s="88" t="s">
        <v>59</v>
      </c>
      <c r="E419" s="187">
        <v>49.14</v>
      </c>
      <c r="F419" s="95">
        <v>65</v>
      </c>
      <c r="G419" s="90">
        <f t="shared" si="17"/>
        <v>3194.1</v>
      </c>
    </row>
    <row r="420" ht="15" customHeight="1" spans="1:7">
      <c r="A420" s="25"/>
      <c r="B420" s="25"/>
      <c r="C420" s="96"/>
      <c r="D420" s="88" t="s">
        <v>59</v>
      </c>
      <c r="E420" s="187">
        <v>22.73</v>
      </c>
      <c r="F420" s="95">
        <v>65</v>
      </c>
      <c r="G420" s="90">
        <f t="shared" si="17"/>
        <v>1477.45</v>
      </c>
    </row>
    <row r="421" ht="15" customHeight="1" spans="1:7">
      <c r="A421" s="25"/>
      <c r="B421" s="25"/>
      <c r="C421" s="96"/>
      <c r="D421" s="88" t="s">
        <v>59</v>
      </c>
      <c r="E421" s="187">
        <v>29.92</v>
      </c>
      <c r="F421" s="95">
        <v>65</v>
      </c>
      <c r="G421" s="90">
        <f t="shared" si="17"/>
        <v>1944.8</v>
      </c>
    </row>
    <row r="422" ht="15" customHeight="1" spans="1:7">
      <c r="A422" s="25"/>
      <c r="B422" s="25"/>
      <c r="C422" s="96"/>
      <c r="D422" s="88" t="s">
        <v>59</v>
      </c>
      <c r="E422" s="187">
        <v>18.79</v>
      </c>
      <c r="F422" s="95">
        <v>65</v>
      </c>
      <c r="G422" s="90">
        <f t="shared" si="17"/>
        <v>1221.35</v>
      </c>
    </row>
    <row r="423" ht="15" customHeight="1" spans="1:7">
      <c r="A423" s="25"/>
      <c r="B423" s="25"/>
      <c r="C423" s="96"/>
      <c r="D423" s="88" t="s">
        <v>59</v>
      </c>
      <c r="E423" s="187">
        <v>1.93</v>
      </c>
      <c r="F423" s="95">
        <v>65</v>
      </c>
      <c r="G423" s="90">
        <f t="shared" si="17"/>
        <v>125.45</v>
      </c>
    </row>
    <row r="424" ht="15" customHeight="1" spans="1:7">
      <c r="A424" s="25"/>
      <c r="B424" s="25"/>
      <c r="C424" s="187" t="s">
        <v>63</v>
      </c>
      <c r="D424" s="88" t="s">
        <v>61</v>
      </c>
      <c r="E424" s="187">
        <v>0.26</v>
      </c>
      <c r="F424" s="95">
        <v>140</v>
      </c>
      <c r="G424" s="90">
        <f t="shared" si="17"/>
        <v>36.4</v>
      </c>
    </row>
    <row r="425" ht="15" customHeight="1" spans="1:7">
      <c r="A425" s="25"/>
      <c r="B425" s="25"/>
      <c r="C425" s="187" t="s">
        <v>122</v>
      </c>
      <c r="D425" s="88" t="s">
        <v>61</v>
      </c>
      <c r="E425" s="187">
        <v>0.87</v>
      </c>
      <c r="F425" s="95">
        <v>320</v>
      </c>
      <c r="G425" s="90">
        <f t="shared" si="17"/>
        <v>278.4</v>
      </c>
    </row>
    <row r="426" ht="15" customHeight="1" spans="1:7">
      <c r="A426" s="25"/>
      <c r="B426" s="25"/>
      <c r="C426" s="187" t="s">
        <v>68</v>
      </c>
      <c r="D426" s="88" t="s">
        <v>59</v>
      </c>
      <c r="E426" s="187">
        <v>154.25</v>
      </c>
      <c r="F426" s="95">
        <v>120</v>
      </c>
      <c r="G426" s="90">
        <f t="shared" si="17"/>
        <v>18510</v>
      </c>
    </row>
    <row r="427" ht="15" customHeight="1" spans="1:7">
      <c r="A427" s="25"/>
      <c r="B427" s="25"/>
      <c r="C427" s="187" t="s">
        <v>68</v>
      </c>
      <c r="D427" s="88" t="s">
        <v>59</v>
      </c>
      <c r="E427" s="187">
        <v>9.46</v>
      </c>
      <c r="F427" s="95">
        <v>120</v>
      </c>
      <c r="G427" s="90">
        <f t="shared" si="17"/>
        <v>1135.2</v>
      </c>
    </row>
    <row r="428" ht="15" customHeight="1" spans="1:7">
      <c r="A428" s="25"/>
      <c r="B428" s="25"/>
      <c r="C428" s="187" t="s">
        <v>65</v>
      </c>
      <c r="D428" s="88" t="s">
        <v>59</v>
      </c>
      <c r="E428" s="187">
        <v>5.94</v>
      </c>
      <c r="F428" s="95">
        <v>65</v>
      </c>
      <c r="G428" s="90">
        <f t="shared" si="17"/>
        <v>386.1</v>
      </c>
    </row>
    <row r="429" ht="15" customHeight="1" spans="1:7">
      <c r="A429" s="25"/>
      <c r="B429" s="25"/>
      <c r="C429" s="187" t="s">
        <v>66</v>
      </c>
      <c r="D429" s="88" t="s">
        <v>61</v>
      </c>
      <c r="E429" s="187">
        <v>0.35</v>
      </c>
      <c r="F429" s="95">
        <v>120</v>
      </c>
      <c r="G429" s="90">
        <f t="shared" si="17"/>
        <v>42</v>
      </c>
    </row>
    <row r="430" ht="15" customHeight="1" spans="1:7">
      <c r="A430" s="25"/>
      <c r="B430" s="25"/>
      <c r="C430" s="187"/>
      <c r="D430" s="88" t="s">
        <v>61</v>
      </c>
      <c r="E430" s="187">
        <v>6.73</v>
      </c>
      <c r="F430" s="95">
        <v>120</v>
      </c>
      <c r="G430" s="90">
        <f t="shared" si="17"/>
        <v>807.6</v>
      </c>
    </row>
    <row r="431" ht="15" customHeight="1" spans="1:7">
      <c r="A431" s="25"/>
      <c r="B431" s="25"/>
      <c r="C431" s="187" t="s">
        <v>67</v>
      </c>
      <c r="D431" s="88" t="s">
        <v>61</v>
      </c>
      <c r="E431" s="187">
        <v>4.6</v>
      </c>
      <c r="F431" s="95">
        <v>180</v>
      </c>
      <c r="G431" s="90">
        <f t="shared" si="17"/>
        <v>828</v>
      </c>
    </row>
    <row r="432" ht="15" customHeight="1" spans="1:7">
      <c r="A432" s="25"/>
      <c r="B432" s="25"/>
      <c r="C432" s="221" t="s">
        <v>72</v>
      </c>
      <c r="D432" s="88" t="s">
        <v>73</v>
      </c>
      <c r="E432" s="187">
        <v>1</v>
      </c>
      <c r="F432" s="95">
        <v>1000</v>
      </c>
      <c r="G432" s="90">
        <f t="shared" si="17"/>
        <v>1000</v>
      </c>
    </row>
    <row r="433" ht="15" customHeight="1" spans="1:7">
      <c r="A433" s="25"/>
      <c r="B433" s="25"/>
      <c r="C433" s="221" t="s">
        <v>163</v>
      </c>
      <c r="D433" s="88" t="s">
        <v>61</v>
      </c>
      <c r="E433" s="187">
        <v>0.52</v>
      </c>
      <c r="F433" s="95">
        <v>180</v>
      </c>
      <c r="G433" s="90">
        <f t="shared" si="17"/>
        <v>93.6</v>
      </c>
    </row>
    <row r="434" ht="15" customHeight="1" spans="1:7">
      <c r="A434" s="25"/>
      <c r="B434" s="25"/>
      <c r="C434" s="187" t="s">
        <v>76</v>
      </c>
      <c r="D434" s="88" t="s">
        <v>61</v>
      </c>
      <c r="E434" s="187">
        <v>22.8</v>
      </c>
      <c r="F434" s="95">
        <v>70</v>
      </c>
      <c r="G434" s="90">
        <f t="shared" si="17"/>
        <v>1596</v>
      </c>
    </row>
    <row r="435" ht="15" customHeight="1" spans="1:7">
      <c r="A435" s="25"/>
      <c r="B435" s="25"/>
      <c r="C435" s="187" t="s">
        <v>77</v>
      </c>
      <c r="D435" s="88" t="s">
        <v>59</v>
      </c>
      <c r="E435" s="187">
        <v>225.2</v>
      </c>
      <c r="F435" s="95">
        <v>820</v>
      </c>
      <c r="G435" s="90">
        <f t="shared" si="17"/>
        <v>184664</v>
      </c>
    </row>
    <row r="436" ht="15" customHeight="1" spans="1:7">
      <c r="A436" s="25"/>
      <c r="B436" s="27"/>
      <c r="C436" s="187" t="s">
        <v>78</v>
      </c>
      <c r="D436" s="88" t="s">
        <v>59</v>
      </c>
      <c r="E436" s="187">
        <v>28.51</v>
      </c>
      <c r="F436" s="95">
        <v>560</v>
      </c>
      <c r="G436" s="90">
        <f t="shared" si="17"/>
        <v>15965.6</v>
      </c>
    </row>
    <row r="437" ht="15" customHeight="1" spans="1:7">
      <c r="A437" s="27"/>
      <c r="B437" s="225" t="s">
        <v>80</v>
      </c>
      <c r="C437" s="187"/>
      <c r="D437" s="88"/>
      <c r="E437" s="187"/>
      <c r="F437" s="95"/>
      <c r="G437" s="104">
        <f>SUM(G394:G436)</f>
        <v>276730.8</v>
      </c>
    </row>
    <row r="438" ht="15" customHeight="1" spans="1:7">
      <c r="A438" s="38">
        <v>10</v>
      </c>
      <c r="B438" s="38" t="s">
        <v>164</v>
      </c>
      <c r="C438" s="163" t="s">
        <v>17</v>
      </c>
      <c r="D438" s="88" t="s">
        <v>14</v>
      </c>
      <c r="E438" s="96">
        <v>8</v>
      </c>
      <c r="F438" s="95">
        <v>200</v>
      </c>
      <c r="G438" s="90">
        <f t="shared" ref="G438:G443" si="18">E438*F438</f>
        <v>1600</v>
      </c>
    </row>
    <row r="439" ht="15" customHeight="1" spans="1:7">
      <c r="A439" s="38"/>
      <c r="B439" s="38"/>
      <c r="C439" s="163" t="s">
        <v>18</v>
      </c>
      <c r="D439" s="88" t="s">
        <v>14</v>
      </c>
      <c r="E439" s="96">
        <v>20</v>
      </c>
      <c r="F439" s="95">
        <v>120</v>
      </c>
      <c r="G439" s="90">
        <f t="shared" si="18"/>
        <v>2400</v>
      </c>
    </row>
    <row r="440" ht="15" customHeight="1" spans="1:7">
      <c r="A440" s="38"/>
      <c r="B440" s="38"/>
      <c r="C440" s="163" t="s">
        <v>110</v>
      </c>
      <c r="D440" s="88" t="s">
        <v>14</v>
      </c>
      <c r="E440" s="96">
        <v>3</v>
      </c>
      <c r="F440" s="95">
        <v>10</v>
      </c>
      <c r="G440" s="90">
        <f t="shared" si="18"/>
        <v>30</v>
      </c>
    </row>
    <row r="441" ht="15" customHeight="1" spans="1:7">
      <c r="A441" s="38"/>
      <c r="B441" s="38"/>
      <c r="C441" s="163" t="s">
        <v>135</v>
      </c>
      <c r="D441" s="88" t="s">
        <v>14</v>
      </c>
      <c r="E441" s="96">
        <v>15</v>
      </c>
      <c r="F441" s="95">
        <v>20</v>
      </c>
      <c r="G441" s="90">
        <f t="shared" si="18"/>
        <v>300</v>
      </c>
    </row>
    <row r="442" ht="15" customHeight="1" spans="1:7">
      <c r="A442" s="38"/>
      <c r="B442" s="38"/>
      <c r="C442" s="163" t="s">
        <v>165</v>
      </c>
      <c r="D442" s="88" t="s">
        <v>14</v>
      </c>
      <c r="E442" s="96">
        <v>8</v>
      </c>
      <c r="F442" s="95">
        <v>20</v>
      </c>
      <c r="G442" s="90">
        <f t="shared" si="18"/>
        <v>160</v>
      </c>
    </row>
    <row r="443" ht="15" customHeight="1" spans="1:7">
      <c r="A443" s="38"/>
      <c r="B443" s="38"/>
      <c r="C443" s="163" t="s">
        <v>24</v>
      </c>
      <c r="D443" s="88" t="s">
        <v>14</v>
      </c>
      <c r="E443" s="96">
        <v>8</v>
      </c>
      <c r="F443" s="95">
        <v>90</v>
      </c>
      <c r="G443" s="90">
        <f t="shared" si="18"/>
        <v>720</v>
      </c>
    </row>
    <row r="444" ht="15" customHeight="1" spans="1:7">
      <c r="A444" s="38"/>
      <c r="B444" s="38"/>
      <c r="C444" s="163" t="s">
        <v>94</v>
      </c>
      <c r="D444" s="88" t="s">
        <v>14</v>
      </c>
      <c r="E444" s="96">
        <v>1</v>
      </c>
      <c r="F444" s="95">
        <v>100</v>
      </c>
      <c r="G444" s="90">
        <f t="shared" ref="G444:G449" si="19">E444*F444</f>
        <v>100</v>
      </c>
    </row>
    <row r="445" ht="15" customHeight="1" spans="1:7">
      <c r="A445" s="38"/>
      <c r="B445" s="38"/>
      <c r="C445" s="163" t="s">
        <v>126</v>
      </c>
      <c r="D445" s="88" t="s">
        <v>14</v>
      </c>
      <c r="E445" s="96">
        <v>4</v>
      </c>
      <c r="F445" s="95">
        <v>90</v>
      </c>
      <c r="G445" s="90">
        <f t="shared" si="19"/>
        <v>360</v>
      </c>
    </row>
    <row r="446" ht="15" customHeight="1" spans="1:7">
      <c r="A446" s="38"/>
      <c r="B446" s="38"/>
      <c r="C446" s="163" t="s">
        <v>15</v>
      </c>
      <c r="D446" s="88" t="s">
        <v>14</v>
      </c>
      <c r="E446" s="96">
        <v>2</v>
      </c>
      <c r="F446" s="95">
        <v>120</v>
      </c>
      <c r="G446" s="90">
        <f t="shared" si="19"/>
        <v>240</v>
      </c>
    </row>
    <row r="447" ht="15" customHeight="1" spans="1:7">
      <c r="A447" s="38"/>
      <c r="B447" s="38"/>
      <c r="C447" s="163" t="s">
        <v>33</v>
      </c>
      <c r="D447" s="88" t="s">
        <v>14</v>
      </c>
      <c r="E447" s="96">
        <v>3</v>
      </c>
      <c r="F447" s="95">
        <v>600</v>
      </c>
      <c r="G447" s="90">
        <f t="shared" si="19"/>
        <v>1800</v>
      </c>
    </row>
    <row r="448" ht="15" customHeight="1" spans="1:7">
      <c r="A448" s="38"/>
      <c r="B448" s="38"/>
      <c r="C448" s="163" t="s">
        <v>98</v>
      </c>
      <c r="D448" s="88" t="s">
        <v>14</v>
      </c>
      <c r="E448" s="96">
        <v>1</v>
      </c>
      <c r="F448" s="95">
        <v>600</v>
      </c>
      <c r="G448" s="90">
        <f t="shared" si="19"/>
        <v>600</v>
      </c>
    </row>
    <row r="449" ht="15" customHeight="1" spans="1:7">
      <c r="A449" s="38"/>
      <c r="B449" s="38"/>
      <c r="C449" s="163" t="s">
        <v>83</v>
      </c>
      <c r="D449" s="88" t="s">
        <v>14</v>
      </c>
      <c r="E449" s="96">
        <v>3</v>
      </c>
      <c r="F449" s="95">
        <v>50</v>
      </c>
      <c r="G449" s="90">
        <f t="shared" si="19"/>
        <v>150</v>
      </c>
    </row>
    <row r="450" ht="15" customHeight="1" spans="1:7">
      <c r="A450" s="38"/>
      <c r="B450" s="38"/>
      <c r="C450" s="96" t="s">
        <v>58</v>
      </c>
      <c r="D450" s="88" t="s">
        <v>59</v>
      </c>
      <c r="E450" s="187">
        <v>134.85</v>
      </c>
      <c r="F450" s="95">
        <v>65</v>
      </c>
      <c r="G450" s="90">
        <f t="shared" ref="G450:G465" si="20">E450*F450</f>
        <v>8765.25</v>
      </c>
    </row>
    <row r="451" ht="15" customHeight="1" spans="1:7">
      <c r="A451" s="38"/>
      <c r="B451" s="38"/>
      <c r="C451" s="96"/>
      <c r="D451" s="88" t="s">
        <v>59</v>
      </c>
      <c r="E451" s="187">
        <v>16.11</v>
      </c>
      <c r="F451" s="95">
        <v>65</v>
      </c>
      <c r="G451" s="90">
        <f t="shared" si="20"/>
        <v>1047.15</v>
      </c>
    </row>
    <row r="452" ht="15" customHeight="1" spans="1:7">
      <c r="A452" s="38"/>
      <c r="B452" s="38"/>
      <c r="C452" s="96"/>
      <c r="D452" s="88" t="s">
        <v>59</v>
      </c>
      <c r="E452" s="187">
        <v>17.71</v>
      </c>
      <c r="F452" s="95">
        <v>65</v>
      </c>
      <c r="G452" s="90">
        <f t="shared" si="20"/>
        <v>1151.15</v>
      </c>
    </row>
    <row r="453" ht="15" customHeight="1" spans="1:7">
      <c r="A453" s="38"/>
      <c r="B453" s="38"/>
      <c r="C453" s="96"/>
      <c r="D453" s="88" t="s">
        <v>59</v>
      </c>
      <c r="E453" s="187">
        <v>10.74</v>
      </c>
      <c r="F453" s="95">
        <v>65</v>
      </c>
      <c r="G453" s="90">
        <f t="shared" si="20"/>
        <v>698.1</v>
      </c>
    </row>
    <row r="454" ht="15" customHeight="1" spans="1:7">
      <c r="A454" s="38"/>
      <c r="B454" s="38"/>
      <c r="C454" s="187" t="s">
        <v>60</v>
      </c>
      <c r="D454" s="88" t="s">
        <v>61</v>
      </c>
      <c r="E454" s="187">
        <v>3.63</v>
      </c>
      <c r="F454" s="95">
        <v>180</v>
      </c>
      <c r="G454" s="90">
        <f t="shared" si="20"/>
        <v>653.4</v>
      </c>
    </row>
    <row r="455" ht="15" customHeight="1" spans="1:7">
      <c r="A455" s="38"/>
      <c r="B455" s="38"/>
      <c r="C455" s="187" t="s">
        <v>65</v>
      </c>
      <c r="D455" s="88" t="s">
        <v>59</v>
      </c>
      <c r="E455" s="187">
        <v>1.11</v>
      </c>
      <c r="F455" s="95">
        <v>65</v>
      </c>
      <c r="G455" s="90">
        <f t="shared" si="20"/>
        <v>72.15</v>
      </c>
    </row>
    <row r="456" ht="15" customHeight="1" spans="1:7">
      <c r="A456" s="38"/>
      <c r="B456" s="38"/>
      <c r="C456" s="187"/>
      <c r="D456" s="88" t="s">
        <v>59</v>
      </c>
      <c r="E456" s="187">
        <v>1.09</v>
      </c>
      <c r="F456" s="95">
        <v>65</v>
      </c>
      <c r="G456" s="90">
        <f t="shared" si="20"/>
        <v>70.85</v>
      </c>
    </row>
    <row r="457" ht="15" customHeight="1" spans="1:7">
      <c r="A457" s="38"/>
      <c r="B457" s="38"/>
      <c r="C457" s="187" t="s">
        <v>68</v>
      </c>
      <c r="D457" s="88" t="s">
        <v>59</v>
      </c>
      <c r="E457" s="187">
        <v>129.75</v>
      </c>
      <c r="F457" s="95">
        <v>120</v>
      </c>
      <c r="G457" s="90">
        <f t="shared" si="20"/>
        <v>15570</v>
      </c>
    </row>
    <row r="458" ht="15" customHeight="1" spans="1:7">
      <c r="A458" s="38"/>
      <c r="B458" s="38"/>
      <c r="C458" s="187" t="s">
        <v>105</v>
      </c>
      <c r="D458" s="88" t="s">
        <v>61</v>
      </c>
      <c r="E458" s="187">
        <v>1.1</v>
      </c>
      <c r="F458" s="95">
        <v>85</v>
      </c>
      <c r="G458" s="90">
        <f t="shared" si="20"/>
        <v>93.5</v>
      </c>
    </row>
    <row r="459" ht="15" customHeight="1" spans="1:7">
      <c r="A459" s="38"/>
      <c r="B459" s="38"/>
      <c r="C459" s="187" t="s">
        <v>64</v>
      </c>
      <c r="D459" s="88" t="s">
        <v>61</v>
      </c>
      <c r="E459" s="187">
        <v>2.46</v>
      </c>
      <c r="F459" s="95">
        <v>340</v>
      </c>
      <c r="G459" s="90">
        <f t="shared" si="20"/>
        <v>836.4</v>
      </c>
    </row>
    <row r="460" ht="15" customHeight="1" spans="1:7">
      <c r="A460" s="38"/>
      <c r="B460" s="38"/>
      <c r="C460" s="187" t="s">
        <v>74</v>
      </c>
      <c r="D460" s="88" t="s">
        <v>73</v>
      </c>
      <c r="E460" s="96">
        <v>1</v>
      </c>
      <c r="F460" s="95">
        <v>2000</v>
      </c>
      <c r="G460" s="90">
        <f t="shared" si="20"/>
        <v>2000</v>
      </c>
    </row>
    <row r="461" ht="15" customHeight="1" spans="1:7">
      <c r="A461" s="38"/>
      <c r="B461" s="38"/>
      <c r="C461" s="187" t="s">
        <v>107</v>
      </c>
      <c r="D461" s="88" t="s">
        <v>71</v>
      </c>
      <c r="E461" s="96">
        <v>1</v>
      </c>
      <c r="F461" s="95">
        <v>200</v>
      </c>
      <c r="G461" s="90">
        <f t="shared" si="20"/>
        <v>200</v>
      </c>
    </row>
    <row r="462" ht="15" customHeight="1" spans="1:7">
      <c r="A462" s="38"/>
      <c r="B462" s="38"/>
      <c r="C462" s="187" t="s">
        <v>76</v>
      </c>
      <c r="D462" s="88" t="s">
        <v>61</v>
      </c>
      <c r="E462" s="187">
        <v>29.45</v>
      </c>
      <c r="F462" s="95">
        <v>70</v>
      </c>
      <c r="G462" s="90">
        <f t="shared" si="20"/>
        <v>2061.5</v>
      </c>
    </row>
    <row r="463" ht="15" customHeight="1" spans="1:7">
      <c r="A463" s="38"/>
      <c r="B463" s="38"/>
      <c r="C463" s="187" t="s">
        <v>77</v>
      </c>
      <c r="D463" s="88" t="s">
        <v>59</v>
      </c>
      <c r="E463" s="187">
        <v>104.62</v>
      </c>
      <c r="F463" s="95">
        <v>820</v>
      </c>
      <c r="G463" s="90">
        <f t="shared" si="20"/>
        <v>85788.4</v>
      </c>
    </row>
    <row r="464" ht="15" customHeight="1" spans="1:7">
      <c r="A464" s="38"/>
      <c r="B464" s="38"/>
      <c r="C464" s="187" t="s">
        <v>79</v>
      </c>
      <c r="D464" s="88" t="s">
        <v>59</v>
      </c>
      <c r="E464" s="187">
        <v>54.77</v>
      </c>
      <c r="F464" s="95">
        <v>320</v>
      </c>
      <c r="G464" s="90">
        <f t="shared" si="20"/>
        <v>17526.4</v>
      </c>
    </row>
    <row r="465" ht="15" customHeight="1" spans="1:7">
      <c r="A465" s="38"/>
      <c r="B465" s="38"/>
      <c r="C465" s="187" t="s">
        <v>78</v>
      </c>
      <c r="D465" s="88" t="s">
        <v>59</v>
      </c>
      <c r="E465" s="187">
        <v>42.83</v>
      </c>
      <c r="F465" s="95">
        <v>560</v>
      </c>
      <c r="G465" s="90">
        <f t="shared" si="20"/>
        <v>23984.8</v>
      </c>
    </row>
    <row r="466" ht="15" customHeight="1" spans="1:7">
      <c r="A466" s="38"/>
      <c r="B466" s="38" t="s">
        <v>80</v>
      </c>
      <c r="C466" s="163"/>
      <c r="D466" s="88"/>
      <c r="E466" s="96"/>
      <c r="F466" s="95"/>
      <c r="G466" s="104">
        <f>SUM(G438:G465)</f>
        <v>168979.05</v>
      </c>
    </row>
    <row r="467" ht="15" customHeight="1" spans="1:7">
      <c r="A467" s="38">
        <v>11</v>
      </c>
      <c r="B467" s="38" t="s">
        <v>166</v>
      </c>
      <c r="C467" s="163" t="s">
        <v>56</v>
      </c>
      <c r="D467" s="88" t="s">
        <v>14</v>
      </c>
      <c r="E467" s="96">
        <v>5</v>
      </c>
      <c r="F467" s="95">
        <v>90</v>
      </c>
      <c r="G467" s="90">
        <f>E467*F467</f>
        <v>450</v>
      </c>
    </row>
    <row r="468" ht="15" customHeight="1" spans="1:7">
      <c r="A468" s="38"/>
      <c r="B468" s="38"/>
      <c r="C468" s="163" t="s">
        <v>115</v>
      </c>
      <c r="D468" s="88" t="s">
        <v>14</v>
      </c>
      <c r="E468" s="96">
        <v>3</v>
      </c>
      <c r="F468" s="95">
        <v>20</v>
      </c>
      <c r="G468" s="90">
        <f t="shared" ref="G468:G480" si="21">E468*F468</f>
        <v>60</v>
      </c>
    </row>
    <row r="469" ht="15" customHeight="1" spans="1:7">
      <c r="A469" s="38"/>
      <c r="B469" s="38"/>
      <c r="C469" s="163" t="s">
        <v>23</v>
      </c>
      <c r="D469" s="88" t="s">
        <v>14</v>
      </c>
      <c r="E469" s="96">
        <v>1</v>
      </c>
      <c r="F469" s="95">
        <v>220</v>
      </c>
      <c r="G469" s="90">
        <f t="shared" si="21"/>
        <v>220</v>
      </c>
    </row>
    <row r="470" ht="15" customHeight="1" spans="1:7">
      <c r="A470" s="38"/>
      <c r="B470" s="38"/>
      <c r="C470" s="163" t="s">
        <v>17</v>
      </c>
      <c r="D470" s="88" t="s">
        <v>14</v>
      </c>
      <c r="E470" s="96">
        <v>12</v>
      </c>
      <c r="F470" s="95">
        <v>200</v>
      </c>
      <c r="G470" s="90">
        <f t="shared" si="21"/>
        <v>2400</v>
      </c>
    </row>
    <row r="471" ht="15" customHeight="1" spans="1:7">
      <c r="A471" s="38"/>
      <c r="B471" s="38"/>
      <c r="C471" s="163" t="s">
        <v>18</v>
      </c>
      <c r="D471" s="88" t="s">
        <v>14</v>
      </c>
      <c r="E471" s="96">
        <v>4</v>
      </c>
      <c r="F471" s="95">
        <v>120</v>
      </c>
      <c r="G471" s="90">
        <f t="shared" si="21"/>
        <v>480</v>
      </c>
    </row>
    <row r="472" ht="15" customHeight="1" spans="1:7">
      <c r="A472" s="38"/>
      <c r="B472" s="38"/>
      <c r="C472" s="163" t="s">
        <v>143</v>
      </c>
      <c r="D472" s="88" t="s">
        <v>14</v>
      </c>
      <c r="E472" s="96">
        <v>1</v>
      </c>
      <c r="F472" s="95">
        <v>50</v>
      </c>
      <c r="G472" s="90">
        <f t="shared" si="21"/>
        <v>50</v>
      </c>
    </row>
    <row r="473" ht="15" customHeight="1" spans="1:7">
      <c r="A473" s="38"/>
      <c r="B473" s="38"/>
      <c r="C473" s="163" t="s">
        <v>99</v>
      </c>
      <c r="D473" s="88" t="s">
        <v>14</v>
      </c>
      <c r="E473" s="96">
        <v>5</v>
      </c>
      <c r="F473" s="95">
        <v>5</v>
      </c>
      <c r="G473" s="90">
        <f t="shared" si="21"/>
        <v>25</v>
      </c>
    </row>
    <row r="474" ht="15" customHeight="1" spans="1:7">
      <c r="A474" s="38"/>
      <c r="B474" s="38"/>
      <c r="C474" s="163" t="s">
        <v>86</v>
      </c>
      <c r="D474" s="88" t="s">
        <v>14</v>
      </c>
      <c r="E474" s="96">
        <v>1</v>
      </c>
      <c r="F474" s="95">
        <v>100</v>
      </c>
      <c r="G474" s="90">
        <f t="shared" si="21"/>
        <v>100</v>
      </c>
    </row>
    <row r="475" ht="15" customHeight="1" spans="1:7">
      <c r="A475" s="38"/>
      <c r="B475" s="38"/>
      <c r="C475" s="163" t="s">
        <v>125</v>
      </c>
      <c r="D475" s="88" t="s">
        <v>14</v>
      </c>
      <c r="E475" s="96">
        <v>4</v>
      </c>
      <c r="F475" s="95">
        <v>15</v>
      </c>
      <c r="G475" s="90">
        <f t="shared" si="21"/>
        <v>60</v>
      </c>
    </row>
    <row r="476" ht="15" customHeight="1" spans="1:7">
      <c r="A476" s="38"/>
      <c r="B476" s="38"/>
      <c r="C476" s="163" t="s">
        <v>41</v>
      </c>
      <c r="D476" s="88" t="s">
        <v>14</v>
      </c>
      <c r="E476" s="96">
        <v>1</v>
      </c>
      <c r="F476" s="95">
        <v>120</v>
      </c>
      <c r="G476" s="90">
        <f t="shared" si="21"/>
        <v>120</v>
      </c>
    </row>
    <row r="477" ht="15" customHeight="1" spans="1:7">
      <c r="A477" s="38"/>
      <c r="B477" s="38"/>
      <c r="C477" s="42" t="s">
        <v>109</v>
      </c>
      <c r="D477" s="88" t="s">
        <v>14</v>
      </c>
      <c r="E477" s="96">
        <v>2</v>
      </c>
      <c r="F477" s="95">
        <v>20</v>
      </c>
      <c r="G477" s="90">
        <f t="shared" si="21"/>
        <v>40</v>
      </c>
    </row>
    <row r="478" ht="15" customHeight="1" spans="1:7">
      <c r="A478" s="38"/>
      <c r="B478" s="38"/>
      <c r="C478" s="42" t="s">
        <v>111</v>
      </c>
      <c r="D478" s="88" t="s">
        <v>14</v>
      </c>
      <c r="E478" s="96">
        <v>6</v>
      </c>
      <c r="F478" s="95">
        <v>35</v>
      </c>
      <c r="G478" s="90">
        <f t="shared" si="21"/>
        <v>210</v>
      </c>
    </row>
    <row r="479" ht="15" customHeight="1" spans="1:7">
      <c r="A479" s="38"/>
      <c r="B479" s="38"/>
      <c r="C479" s="42" t="s">
        <v>167</v>
      </c>
      <c r="D479" s="88" t="s">
        <v>14</v>
      </c>
      <c r="E479" s="96">
        <v>4</v>
      </c>
      <c r="F479" s="95">
        <v>100</v>
      </c>
      <c r="G479" s="90">
        <f t="shared" si="21"/>
        <v>400</v>
      </c>
    </row>
    <row r="480" ht="15" customHeight="1" spans="1:7">
      <c r="A480" s="38"/>
      <c r="B480" s="38"/>
      <c r="C480" s="42" t="s">
        <v>130</v>
      </c>
      <c r="D480" s="88" t="s">
        <v>14</v>
      </c>
      <c r="E480" s="96">
        <v>1</v>
      </c>
      <c r="F480" s="95">
        <v>50</v>
      </c>
      <c r="G480" s="90">
        <f t="shared" si="21"/>
        <v>50</v>
      </c>
    </row>
    <row r="481" ht="15" customHeight="1" spans="1:7">
      <c r="A481" s="38"/>
      <c r="B481" s="38"/>
      <c r="C481" s="96" t="s">
        <v>58</v>
      </c>
      <c r="D481" s="88" t="s">
        <v>59</v>
      </c>
      <c r="E481" s="187">
        <v>125.93</v>
      </c>
      <c r="F481" s="95">
        <v>65</v>
      </c>
      <c r="G481" s="90">
        <f t="shared" ref="G481:G503" si="22">E481*F481</f>
        <v>8185.45</v>
      </c>
    </row>
    <row r="482" ht="15" customHeight="1" spans="1:7">
      <c r="A482" s="38"/>
      <c r="B482" s="38"/>
      <c r="C482" s="96"/>
      <c r="D482" s="88" t="s">
        <v>59</v>
      </c>
      <c r="E482" s="187">
        <v>60.68</v>
      </c>
      <c r="F482" s="95">
        <v>65</v>
      </c>
      <c r="G482" s="90">
        <f t="shared" si="22"/>
        <v>3944.2</v>
      </c>
    </row>
    <row r="483" ht="15" customHeight="1" spans="1:7">
      <c r="A483" s="38"/>
      <c r="B483" s="38"/>
      <c r="C483" s="96"/>
      <c r="D483" s="88" t="s">
        <v>59</v>
      </c>
      <c r="E483" s="187">
        <v>18.67</v>
      </c>
      <c r="F483" s="95">
        <v>65</v>
      </c>
      <c r="G483" s="90">
        <f t="shared" si="22"/>
        <v>1213.55</v>
      </c>
    </row>
    <row r="484" ht="15" customHeight="1" spans="1:7">
      <c r="A484" s="38"/>
      <c r="B484" s="38"/>
      <c r="C484" s="96"/>
      <c r="D484" s="88" t="s">
        <v>59</v>
      </c>
      <c r="E484" s="187">
        <v>10.41</v>
      </c>
      <c r="F484" s="95">
        <v>65</v>
      </c>
      <c r="G484" s="90">
        <f t="shared" si="22"/>
        <v>676.65</v>
      </c>
    </row>
    <row r="485" ht="15" customHeight="1" spans="1:7">
      <c r="A485" s="38"/>
      <c r="B485" s="38"/>
      <c r="C485" s="96"/>
      <c r="D485" s="88" t="s">
        <v>59</v>
      </c>
      <c r="E485" s="187">
        <v>62.56</v>
      </c>
      <c r="F485" s="95">
        <v>65</v>
      </c>
      <c r="G485" s="90">
        <f t="shared" si="22"/>
        <v>4066.4</v>
      </c>
    </row>
    <row r="486" ht="15" customHeight="1" spans="1:7">
      <c r="A486" s="38"/>
      <c r="B486" s="38"/>
      <c r="C486" s="96" t="s">
        <v>60</v>
      </c>
      <c r="D486" s="88" t="s">
        <v>61</v>
      </c>
      <c r="E486" s="187">
        <v>50.4</v>
      </c>
      <c r="F486" s="95">
        <v>180</v>
      </c>
      <c r="G486" s="90">
        <f t="shared" si="22"/>
        <v>9072</v>
      </c>
    </row>
    <row r="487" ht="15" customHeight="1" spans="1:7">
      <c r="A487" s="38"/>
      <c r="B487" s="38"/>
      <c r="C487" s="96"/>
      <c r="D487" s="88" t="s">
        <v>61</v>
      </c>
      <c r="E487" s="187">
        <v>16.17</v>
      </c>
      <c r="F487" s="95">
        <v>180</v>
      </c>
      <c r="G487" s="90">
        <f t="shared" si="22"/>
        <v>2910.6</v>
      </c>
    </row>
    <row r="488" ht="15" customHeight="1" spans="1:7">
      <c r="A488" s="38"/>
      <c r="B488" s="38"/>
      <c r="C488" s="96"/>
      <c r="D488" s="88" t="s">
        <v>61</v>
      </c>
      <c r="E488" s="187">
        <v>63</v>
      </c>
      <c r="F488" s="95">
        <v>180</v>
      </c>
      <c r="G488" s="90">
        <f t="shared" si="22"/>
        <v>11340</v>
      </c>
    </row>
    <row r="489" ht="15" customHeight="1" spans="1:7">
      <c r="A489" s="38"/>
      <c r="B489" s="38"/>
      <c r="C489" s="187" t="s">
        <v>63</v>
      </c>
      <c r="D489" s="88" t="s">
        <v>61</v>
      </c>
      <c r="E489" s="187">
        <v>2.69</v>
      </c>
      <c r="F489" s="95">
        <v>140</v>
      </c>
      <c r="G489" s="90">
        <f t="shared" si="22"/>
        <v>376.6</v>
      </c>
    </row>
    <row r="490" ht="15" customHeight="1" spans="1:7">
      <c r="A490" s="38"/>
      <c r="B490" s="38"/>
      <c r="C490" s="187"/>
      <c r="D490" s="88" t="s">
        <v>61</v>
      </c>
      <c r="E490" s="187">
        <v>1.4</v>
      </c>
      <c r="F490" s="95">
        <v>140</v>
      </c>
      <c r="G490" s="90">
        <f t="shared" si="22"/>
        <v>196</v>
      </c>
    </row>
    <row r="491" ht="15" customHeight="1" spans="1:7">
      <c r="A491" s="38"/>
      <c r="B491" s="38"/>
      <c r="C491" s="187"/>
      <c r="D491" s="88" t="s">
        <v>61</v>
      </c>
      <c r="E491" s="187">
        <v>0.71</v>
      </c>
      <c r="F491" s="95">
        <v>140</v>
      </c>
      <c r="G491" s="90">
        <f t="shared" si="22"/>
        <v>99.4</v>
      </c>
    </row>
    <row r="492" ht="15" customHeight="1" spans="1:7">
      <c r="A492" s="38"/>
      <c r="B492" s="38"/>
      <c r="C492" s="187" t="s">
        <v>104</v>
      </c>
      <c r="D492" s="88" t="s">
        <v>59</v>
      </c>
      <c r="E492" s="187">
        <v>18</v>
      </c>
      <c r="F492" s="88">
        <v>100</v>
      </c>
      <c r="G492" s="90">
        <f t="shared" si="22"/>
        <v>1800</v>
      </c>
    </row>
    <row r="493" ht="15" customHeight="1" spans="1:7">
      <c r="A493" s="38"/>
      <c r="B493" s="38"/>
      <c r="C493" s="187"/>
      <c r="D493" s="88" t="s">
        <v>59</v>
      </c>
      <c r="E493" s="187">
        <v>13.5</v>
      </c>
      <c r="F493" s="88">
        <v>100</v>
      </c>
      <c r="G493" s="90">
        <f t="shared" si="22"/>
        <v>1350</v>
      </c>
    </row>
    <row r="494" ht="15" customHeight="1" spans="1:7">
      <c r="A494" s="38"/>
      <c r="B494" s="38"/>
      <c r="C494" s="187"/>
      <c r="D494" s="88" t="s">
        <v>59</v>
      </c>
      <c r="E494" s="187">
        <v>3.6</v>
      </c>
      <c r="F494" s="88">
        <v>100</v>
      </c>
      <c r="G494" s="90">
        <f t="shared" si="22"/>
        <v>360</v>
      </c>
    </row>
    <row r="495" ht="15" customHeight="1" spans="1:7">
      <c r="A495" s="38"/>
      <c r="B495" s="38"/>
      <c r="C495" s="187" t="s">
        <v>65</v>
      </c>
      <c r="D495" s="88" t="s">
        <v>59</v>
      </c>
      <c r="E495" s="187">
        <v>2</v>
      </c>
      <c r="F495" s="95">
        <v>65</v>
      </c>
      <c r="G495" s="90">
        <f t="shared" si="22"/>
        <v>130</v>
      </c>
    </row>
    <row r="496" ht="15" customHeight="1" spans="1:7">
      <c r="A496" s="38"/>
      <c r="B496" s="38"/>
      <c r="C496" s="187" t="s">
        <v>68</v>
      </c>
      <c r="D496" s="88" t="s">
        <v>59</v>
      </c>
      <c r="E496" s="187">
        <v>200.98</v>
      </c>
      <c r="F496" s="95">
        <v>120</v>
      </c>
      <c r="G496" s="90">
        <f t="shared" si="22"/>
        <v>24117.6</v>
      </c>
    </row>
    <row r="497" ht="15" customHeight="1" spans="1:7">
      <c r="A497" s="38"/>
      <c r="B497" s="38"/>
      <c r="C497" s="187" t="s">
        <v>133</v>
      </c>
      <c r="D497" s="88" t="s">
        <v>59</v>
      </c>
      <c r="E497" s="187">
        <v>4.58</v>
      </c>
      <c r="F497" s="95">
        <v>340</v>
      </c>
      <c r="G497" s="90">
        <f t="shared" si="22"/>
        <v>1557.2</v>
      </c>
    </row>
    <row r="498" ht="15" customHeight="1" spans="1:7">
      <c r="A498" s="38"/>
      <c r="B498" s="38"/>
      <c r="C498" s="187" t="s">
        <v>64</v>
      </c>
      <c r="D498" s="88" t="s">
        <v>61</v>
      </c>
      <c r="E498" s="187">
        <v>5.69</v>
      </c>
      <c r="F498" s="95">
        <v>340</v>
      </c>
      <c r="G498" s="90">
        <f t="shared" si="22"/>
        <v>1934.6</v>
      </c>
    </row>
    <row r="499" ht="15" customHeight="1" spans="1:7">
      <c r="A499" s="38"/>
      <c r="B499" s="38"/>
      <c r="C499" s="221" t="s">
        <v>168</v>
      </c>
      <c r="D499" s="88" t="s">
        <v>61</v>
      </c>
      <c r="E499" s="187">
        <v>0.61</v>
      </c>
      <c r="F499" s="95">
        <v>180</v>
      </c>
      <c r="G499" s="90">
        <f t="shared" si="22"/>
        <v>109.8</v>
      </c>
    </row>
    <row r="500" ht="15" customHeight="1" spans="1:7">
      <c r="A500" s="38"/>
      <c r="B500" s="38"/>
      <c r="C500" s="226" t="s">
        <v>169</v>
      </c>
      <c r="D500" s="88" t="s">
        <v>73</v>
      </c>
      <c r="E500" s="187">
        <v>1</v>
      </c>
      <c r="F500" s="95">
        <v>1000</v>
      </c>
      <c r="G500" s="90">
        <f t="shared" si="22"/>
        <v>1000</v>
      </c>
    </row>
    <row r="501" ht="15" customHeight="1" spans="1:7">
      <c r="A501" s="38"/>
      <c r="B501" s="38"/>
      <c r="C501" s="187" t="s">
        <v>107</v>
      </c>
      <c r="D501" s="88" t="s">
        <v>71</v>
      </c>
      <c r="E501" s="96">
        <v>1</v>
      </c>
      <c r="F501" s="95">
        <v>200</v>
      </c>
      <c r="G501" s="90">
        <f t="shared" si="22"/>
        <v>200</v>
      </c>
    </row>
    <row r="502" ht="15" customHeight="1" spans="1:7">
      <c r="A502" s="38"/>
      <c r="B502" s="38"/>
      <c r="C502" s="187" t="s">
        <v>76</v>
      </c>
      <c r="D502" s="88" t="s">
        <v>61</v>
      </c>
      <c r="E502" s="187">
        <v>22.5</v>
      </c>
      <c r="F502" s="95">
        <v>70</v>
      </c>
      <c r="G502" s="90">
        <f t="shared" si="22"/>
        <v>1575</v>
      </c>
    </row>
    <row r="503" ht="15" customHeight="1" spans="1:7">
      <c r="A503" s="38"/>
      <c r="B503" s="38"/>
      <c r="C503" s="187" t="s">
        <v>77</v>
      </c>
      <c r="D503" s="88" t="s">
        <v>61</v>
      </c>
      <c r="E503" s="187">
        <v>280.28</v>
      </c>
      <c r="F503" s="95">
        <v>820</v>
      </c>
      <c r="G503" s="90">
        <f t="shared" si="22"/>
        <v>229829.6</v>
      </c>
    </row>
    <row r="504" ht="15" customHeight="1" spans="1:7">
      <c r="A504" s="38"/>
      <c r="B504" s="38" t="s">
        <v>80</v>
      </c>
      <c r="C504" s="163"/>
      <c r="D504" s="88"/>
      <c r="E504" s="96"/>
      <c r="F504" s="95"/>
      <c r="G504" s="104">
        <f>SUM(G467:G503)</f>
        <v>310709.65</v>
      </c>
    </row>
    <row r="505" ht="15" customHeight="1" spans="1:7">
      <c r="A505" s="38">
        <v>12</v>
      </c>
      <c r="B505" s="38" t="s">
        <v>170</v>
      </c>
      <c r="C505" s="163" t="s">
        <v>160</v>
      </c>
      <c r="D505" s="88" t="s">
        <v>14</v>
      </c>
      <c r="E505" s="96">
        <v>9</v>
      </c>
      <c r="F505" s="95">
        <v>10</v>
      </c>
      <c r="G505" s="90">
        <f t="shared" ref="G505:G515" si="23">E505*F505</f>
        <v>90</v>
      </c>
    </row>
    <row r="506" ht="15" customHeight="1" spans="1:7">
      <c r="A506" s="38"/>
      <c r="B506" s="38"/>
      <c r="C506" s="163" t="s">
        <v>34</v>
      </c>
      <c r="D506" s="88" t="s">
        <v>14</v>
      </c>
      <c r="E506" s="96">
        <v>7</v>
      </c>
      <c r="F506" s="95">
        <v>10</v>
      </c>
      <c r="G506" s="90">
        <f t="shared" si="23"/>
        <v>70</v>
      </c>
    </row>
    <row r="507" ht="15" customHeight="1" spans="1:7">
      <c r="A507" s="38"/>
      <c r="B507" s="38"/>
      <c r="C507" s="163" t="s">
        <v>13</v>
      </c>
      <c r="D507" s="88" t="s">
        <v>14</v>
      </c>
      <c r="E507" s="96">
        <v>1</v>
      </c>
      <c r="F507" s="95">
        <v>20</v>
      </c>
      <c r="G507" s="90">
        <f t="shared" si="23"/>
        <v>20</v>
      </c>
    </row>
    <row r="508" ht="15" customHeight="1" spans="1:7">
      <c r="A508" s="38"/>
      <c r="B508" s="38"/>
      <c r="C508" s="163" t="s">
        <v>88</v>
      </c>
      <c r="D508" s="88" t="s">
        <v>14</v>
      </c>
      <c r="E508" s="96">
        <v>6</v>
      </c>
      <c r="F508" s="95">
        <v>10</v>
      </c>
      <c r="G508" s="90">
        <f t="shared" si="23"/>
        <v>60</v>
      </c>
    </row>
    <row r="509" ht="15" customHeight="1" spans="1:7">
      <c r="A509" s="38"/>
      <c r="B509" s="38"/>
      <c r="C509" s="163" t="s">
        <v>171</v>
      </c>
      <c r="D509" s="88" t="s">
        <v>14</v>
      </c>
      <c r="E509" s="96">
        <v>1</v>
      </c>
      <c r="F509" s="95">
        <v>120</v>
      </c>
      <c r="G509" s="90">
        <f t="shared" si="23"/>
        <v>120</v>
      </c>
    </row>
    <row r="510" ht="15" customHeight="1" spans="1:7">
      <c r="A510" s="38"/>
      <c r="B510" s="38"/>
      <c r="C510" s="163" t="s">
        <v>48</v>
      </c>
      <c r="D510" s="88" t="s">
        <v>14</v>
      </c>
      <c r="E510" s="96">
        <v>1</v>
      </c>
      <c r="F510" s="95">
        <v>10</v>
      </c>
      <c r="G510" s="90">
        <f t="shared" si="23"/>
        <v>10</v>
      </c>
    </row>
    <row r="511" ht="15" customHeight="1" spans="1:7">
      <c r="A511" s="38"/>
      <c r="B511" s="38"/>
      <c r="C511" s="163" t="s">
        <v>121</v>
      </c>
      <c r="D511" s="88" t="s">
        <v>14</v>
      </c>
      <c r="E511" s="96">
        <v>1</v>
      </c>
      <c r="F511" s="95">
        <v>50</v>
      </c>
      <c r="G511" s="90">
        <f t="shared" si="23"/>
        <v>50</v>
      </c>
    </row>
    <row r="512" ht="15" customHeight="1" spans="1:7">
      <c r="A512" s="38"/>
      <c r="B512" s="38"/>
      <c r="C512" s="163" t="s">
        <v>172</v>
      </c>
      <c r="D512" s="88" t="s">
        <v>14</v>
      </c>
      <c r="E512" s="96">
        <v>1</v>
      </c>
      <c r="F512" s="95">
        <v>5</v>
      </c>
      <c r="G512" s="90">
        <f t="shared" si="23"/>
        <v>5</v>
      </c>
    </row>
    <row r="513" ht="15" customHeight="1" spans="1:7">
      <c r="A513" s="38"/>
      <c r="B513" s="38"/>
      <c r="C513" s="163" t="s">
        <v>56</v>
      </c>
      <c r="D513" s="88" t="s">
        <v>14</v>
      </c>
      <c r="E513" s="96">
        <v>1</v>
      </c>
      <c r="F513" s="95">
        <v>90</v>
      </c>
      <c r="G513" s="90">
        <f t="shared" si="23"/>
        <v>90</v>
      </c>
    </row>
    <row r="514" ht="15" customHeight="1" spans="1:7">
      <c r="A514" s="38"/>
      <c r="B514" s="38"/>
      <c r="C514" s="163" t="s">
        <v>158</v>
      </c>
      <c r="D514" s="88" t="s">
        <v>12</v>
      </c>
      <c r="E514" s="96">
        <v>2</v>
      </c>
      <c r="F514" s="95">
        <v>4500</v>
      </c>
      <c r="G514" s="90">
        <f t="shared" si="23"/>
        <v>9000</v>
      </c>
    </row>
    <row r="515" ht="15" customHeight="1" spans="1:7">
      <c r="A515" s="38"/>
      <c r="B515" s="38"/>
      <c r="C515" s="163" t="s">
        <v>11</v>
      </c>
      <c r="D515" s="88" t="s">
        <v>12</v>
      </c>
      <c r="E515" s="96">
        <v>1</v>
      </c>
      <c r="F515" s="95">
        <v>4000</v>
      </c>
      <c r="G515" s="90">
        <f t="shared" si="23"/>
        <v>4000</v>
      </c>
    </row>
    <row r="516" ht="15" customHeight="1" spans="1:7">
      <c r="A516" s="38"/>
      <c r="B516" s="38"/>
      <c r="C516" s="163" t="s">
        <v>18</v>
      </c>
      <c r="D516" s="88" t="s">
        <v>14</v>
      </c>
      <c r="E516" s="96">
        <v>4</v>
      </c>
      <c r="F516" s="95">
        <v>120</v>
      </c>
      <c r="G516" s="90">
        <f t="shared" ref="G516:G526" si="24">E516*F516</f>
        <v>480</v>
      </c>
    </row>
    <row r="517" ht="15" customHeight="1" spans="1:7">
      <c r="A517" s="38"/>
      <c r="B517" s="38"/>
      <c r="C517" s="163" t="s">
        <v>21</v>
      </c>
      <c r="D517" s="88" t="s">
        <v>14</v>
      </c>
      <c r="E517" s="96">
        <v>3</v>
      </c>
      <c r="F517" s="95">
        <v>120</v>
      </c>
      <c r="G517" s="90">
        <f t="shared" si="24"/>
        <v>360</v>
      </c>
    </row>
    <row r="518" ht="15" customHeight="1" spans="1:7">
      <c r="A518" s="38"/>
      <c r="B518" s="38"/>
      <c r="C518" s="163" t="s">
        <v>173</v>
      </c>
      <c r="D518" s="88" t="s">
        <v>14</v>
      </c>
      <c r="E518" s="96">
        <v>1</v>
      </c>
      <c r="F518" s="95">
        <v>20</v>
      </c>
      <c r="G518" s="90">
        <f t="shared" si="24"/>
        <v>20</v>
      </c>
    </row>
    <row r="519" ht="15" customHeight="1" spans="1:7">
      <c r="A519" s="38"/>
      <c r="B519" s="38"/>
      <c r="C519" s="163" t="s">
        <v>143</v>
      </c>
      <c r="D519" s="88" t="s">
        <v>14</v>
      </c>
      <c r="E519" s="96">
        <v>2</v>
      </c>
      <c r="F519" s="95">
        <v>50</v>
      </c>
      <c r="G519" s="90">
        <f t="shared" si="24"/>
        <v>100</v>
      </c>
    </row>
    <row r="520" ht="15" customHeight="1" spans="1:7">
      <c r="A520" s="38"/>
      <c r="B520" s="38"/>
      <c r="C520" s="163" t="s">
        <v>99</v>
      </c>
      <c r="D520" s="88" t="s">
        <v>14</v>
      </c>
      <c r="E520" s="96">
        <v>3</v>
      </c>
      <c r="F520" s="95">
        <v>5</v>
      </c>
      <c r="G520" s="90">
        <f t="shared" si="24"/>
        <v>15</v>
      </c>
    </row>
    <row r="521" ht="15" customHeight="1" spans="1:7">
      <c r="A521" s="38"/>
      <c r="B521" s="38"/>
      <c r="C521" s="163" t="s">
        <v>34</v>
      </c>
      <c r="D521" s="88" t="s">
        <v>14</v>
      </c>
      <c r="E521" s="96">
        <v>10</v>
      </c>
      <c r="F521" s="95">
        <v>10</v>
      </c>
      <c r="G521" s="90">
        <f t="shared" si="24"/>
        <v>100</v>
      </c>
    </row>
    <row r="522" ht="15" customHeight="1" spans="1:7">
      <c r="A522" s="38"/>
      <c r="B522" s="38"/>
      <c r="C522" s="163" t="s">
        <v>33</v>
      </c>
      <c r="D522" s="88" t="s">
        <v>14</v>
      </c>
      <c r="E522" s="96">
        <v>1</v>
      </c>
      <c r="F522" s="95">
        <v>600</v>
      </c>
      <c r="G522" s="90">
        <f t="shared" si="24"/>
        <v>600</v>
      </c>
    </row>
    <row r="523" ht="15" customHeight="1" spans="1:7">
      <c r="A523" s="38"/>
      <c r="B523" s="38"/>
      <c r="C523" s="163" t="s">
        <v>160</v>
      </c>
      <c r="D523" s="88" t="s">
        <v>14</v>
      </c>
      <c r="E523" s="96">
        <v>3</v>
      </c>
      <c r="F523" s="95">
        <v>10</v>
      </c>
      <c r="G523" s="90">
        <f t="shared" si="24"/>
        <v>30</v>
      </c>
    </row>
    <row r="524" ht="15" customHeight="1" spans="1:7">
      <c r="A524" s="38"/>
      <c r="B524" s="38"/>
      <c r="C524" s="163" t="s">
        <v>83</v>
      </c>
      <c r="D524" s="88" t="s">
        <v>14</v>
      </c>
      <c r="E524" s="96">
        <v>3</v>
      </c>
      <c r="F524" s="95">
        <v>50</v>
      </c>
      <c r="G524" s="90">
        <f t="shared" si="24"/>
        <v>150</v>
      </c>
    </row>
    <row r="525" ht="15" customHeight="1" spans="1:7">
      <c r="A525" s="38"/>
      <c r="B525" s="38"/>
      <c r="C525" s="163" t="s">
        <v>174</v>
      </c>
      <c r="D525" s="88" t="s">
        <v>14</v>
      </c>
      <c r="E525" s="96">
        <v>2</v>
      </c>
      <c r="F525" s="95">
        <v>150</v>
      </c>
      <c r="G525" s="90">
        <f t="shared" si="24"/>
        <v>300</v>
      </c>
    </row>
    <row r="526" ht="15" customHeight="1" spans="1:7">
      <c r="A526" s="38"/>
      <c r="B526" s="38"/>
      <c r="C526" s="163" t="s">
        <v>175</v>
      </c>
      <c r="D526" s="88" t="s">
        <v>14</v>
      </c>
      <c r="E526" s="96">
        <v>1</v>
      </c>
      <c r="F526" s="95">
        <v>50</v>
      </c>
      <c r="G526" s="90">
        <f t="shared" si="24"/>
        <v>50</v>
      </c>
    </row>
    <row r="527" ht="15" customHeight="1" spans="1:7">
      <c r="A527" s="38"/>
      <c r="B527" s="38"/>
      <c r="C527" s="96" t="s">
        <v>58</v>
      </c>
      <c r="D527" s="88" t="s">
        <v>59</v>
      </c>
      <c r="E527" s="187">
        <v>3.14</v>
      </c>
      <c r="F527" s="95">
        <v>65</v>
      </c>
      <c r="G527" s="90">
        <f t="shared" ref="G527:G534" si="25">E527*F527</f>
        <v>204.1</v>
      </c>
    </row>
    <row r="528" ht="15" customHeight="1" spans="1:7">
      <c r="A528" s="38"/>
      <c r="B528" s="38"/>
      <c r="C528" s="96"/>
      <c r="D528" s="88" t="s">
        <v>59</v>
      </c>
      <c r="E528" s="187">
        <v>9.8</v>
      </c>
      <c r="F528" s="95">
        <v>65</v>
      </c>
      <c r="G528" s="90">
        <f t="shared" si="25"/>
        <v>637</v>
      </c>
    </row>
    <row r="529" ht="15" customHeight="1" spans="1:7">
      <c r="A529" s="38"/>
      <c r="B529" s="38"/>
      <c r="C529" s="187" t="s">
        <v>62</v>
      </c>
      <c r="D529" s="88" t="s">
        <v>61</v>
      </c>
      <c r="E529" s="187">
        <v>3.4</v>
      </c>
      <c r="F529" s="95">
        <v>180</v>
      </c>
      <c r="G529" s="90">
        <f t="shared" si="25"/>
        <v>612</v>
      </c>
    </row>
    <row r="530" ht="15" customHeight="1" spans="1:7">
      <c r="A530" s="38"/>
      <c r="B530" s="38"/>
      <c r="C530" s="187"/>
      <c r="D530" s="88" t="s">
        <v>61</v>
      </c>
      <c r="E530" s="187">
        <v>2.48</v>
      </c>
      <c r="F530" s="95">
        <v>180</v>
      </c>
      <c r="G530" s="90">
        <f t="shared" si="25"/>
        <v>446.4</v>
      </c>
    </row>
    <row r="531" ht="15" customHeight="1" spans="1:7">
      <c r="A531" s="38"/>
      <c r="B531" s="38"/>
      <c r="C531" s="187" t="s">
        <v>64</v>
      </c>
      <c r="D531" s="88" t="s">
        <v>61</v>
      </c>
      <c r="E531" s="187">
        <v>2.92</v>
      </c>
      <c r="F531" s="95">
        <v>340</v>
      </c>
      <c r="G531" s="90">
        <f t="shared" si="25"/>
        <v>992.8</v>
      </c>
    </row>
    <row r="532" ht="15" customHeight="1" spans="1:7">
      <c r="A532" s="38"/>
      <c r="B532" s="38"/>
      <c r="C532" s="187" t="s">
        <v>76</v>
      </c>
      <c r="D532" s="88" t="s">
        <v>61</v>
      </c>
      <c r="E532" s="187">
        <v>20.63</v>
      </c>
      <c r="F532" s="95">
        <v>70</v>
      </c>
      <c r="G532" s="90">
        <f t="shared" si="25"/>
        <v>1444.1</v>
      </c>
    </row>
    <row r="533" ht="15" customHeight="1" spans="1:7">
      <c r="A533" s="38"/>
      <c r="B533" s="38"/>
      <c r="C533" s="187" t="s">
        <v>78</v>
      </c>
      <c r="D533" s="88" t="s">
        <v>59</v>
      </c>
      <c r="E533" s="187">
        <v>75.31</v>
      </c>
      <c r="F533" s="95">
        <v>560</v>
      </c>
      <c r="G533" s="90">
        <f t="shared" si="25"/>
        <v>42173.6</v>
      </c>
    </row>
    <row r="534" ht="15" customHeight="1" spans="1:7">
      <c r="A534" s="38"/>
      <c r="B534" s="38"/>
      <c r="C534" s="187" t="s">
        <v>147</v>
      </c>
      <c r="D534" s="88" t="s">
        <v>59</v>
      </c>
      <c r="E534" s="187">
        <v>36.06</v>
      </c>
      <c r="F534" s="95">
        <v>420</v>
      </c>
      <c r="G534" s="90">
        <f t="shared" si="25"/>
        <v>15145.2</v>
      </c>
    </row>
    <row r="535" ht="15" customHeight="1" spans="1:7">
      <c r="A535" s="38"/>
      <c r="B535" s="38" t="s">
        <v>80</v>
      </c>
      <c r="C535" s="163"/>
      <c r="D535" s="88"/>
      <c r="E535" s="96"/>
      <c r="F535" s="95"/>
      <c r="G535" s="104">
        <f>SUM(G505:G534)</f>
        <v>77375.2</v>
      </c>
    </row>
    <row r="536" ht="15" customHeight="1" spans="1:7">
      <c r="A536" s="38">
        <v>13</v>
      </c>
      <c r="B536" s="38" t="s">
        <v>176</v>
      </c>
      <c r="C536" s="163" t="s">
        <v>18</v>
      </c>
      <c r="D536" s="88" t="s">
        <v>14</v>
      </c>
      <c r="E536" s="96">
        <v>1</v>
      </c>
      <c r="F536" s="95">
        <v>120</v>
      </c>
      <c r="G536" s="90">
        <f>E536*F536</f>
        <v>120</v>
      </c>
    </row>
    <row r="537" ht="15" customHeight="1" spans="1:7">
      <c r="A537" s="38"/>
      <c r="B537" s="38"/>
      <c r="C537" s="163" t="s">
        <v>56</v>
      </c>
      <c r="D537" s="88" t="s">
        <v>14</v>
      </c>
      <c r="E537" s="96">
        <v>1</v>
      </c>
      <c r="F537" s="95">
        <v>90</v>
      </c>
      <c r="G537" s="90">
        <f t="shared" ref="G537:G570" si="26">E537*F537</f>
        <v>90</v>
      </c>
    </row>
    <row r="538" ht="15" customHeight="1" spans="1:7">
      <c r="A538" s="38"/>
      <c r="B538" s="38"/>
      <c r="C538" s="163" t="s">
        <v>54</v>
      </c>
      <c r="D538" s="88" t="s">
        <v>14</v>
      </c>
      <c r="E538" s="96">
        <v>1</v>
      </c>
      <c r="F538" s="95">
        <v>20</v>
      </c>
      <c r="G538" s="90">
        <f t="shared" si="26"/>
        <v>20</v>
      </c>
    </row>
    <row r="539" ht="15" customHeight="1" spans="1:7">
      <c r="A539" s="38"/>
      <c r="B539" s="38"/>
      <c r="C539" s="163" t="s">
        <v>48</v>
      </c>
      <c r="D539" s="88" t="s">
        <v>14</v>
      </c>
      <c r="E539" s="96">
        <v>4</v>
      </c>
      <c r="F539" s="95">
        <v>10</v>
      </c>
      <c r="G539" s="90">
        <f t="shared" si="26"/>
        <v>40</v>
      </c>
    </row>
    <row r="540" ht="15" customHeight="1" spans="1:7">
      <c r="A540" s="38"/>
      <c r="B540" s="38"/>
      <c r="C540" s="163" t="s">
        <v>177</v>
      </c>
      <c r="D540" s="88" t="s">
        <v>14</v>
      </c>
      <c r="E540" s="96">
        <v>1</v>
      </c>
      <c r="F540" s="95">
        <v>10</v>
      </c>
      <c r="G540" s="90">
        <f t="shared" si="26"/>
        <v>10</v>
      </c>
    </row>
    <row r="541" ht="15" customHeight="1" spans="1:7">
      <c r="A541" s="38"/>
      <c r="B541" s="38"/>
      <c r="C541" s="163" t="s">
        <v>16</v>
      </c>
      <c r="D541" s="88" t="s">
        <v>14</v>
      </c>
      <c r="E541" s="96">
        <v>1</v>
      </c>
      <c r="F541" s="95">
        <v>200</v>
      </c>
      <c r="G541" s="90">
        <f t="shared" si="26"/>
        <v>200</v>
      </c>
    </row>
    <row r="542" ht="15" customHeight="1" spans="1:7">
      <c r="A542" s="38"/>
      <c r="B542" s="38"/>
      <c r="C542" s="163" t="s">
        <v>15</v>
      </c>
      <c r="D542" s="88" t="s">
        <v>14</v>
      </c>
      <c r="E542" s="96">
        <v>1</v>
      </c>
      <c r="F542" s="95">
        <v>120</v>
      </c>
      <c r="G542" s="90">
        <f t="shared" si="26"/>
        <v>120</v>
      </c>
    </row>
    <row r="543" ht="15" customHeight="1" spans="1:7">
      <c r="A543" s="38"/>
      <c r="B543" s="38"/>
      <c r="C543" s="163" t="s">
        <v>89</v>
      </c>
      <c r="D543" s="88" t="s">
        <v>14</v>
      </c>
      <c r="E543" s="96">
        <v>1</v>
      </c>
      <c r="F543" s="95">
        <v>90</v>
      </c>
      <c r="G543" s="90">
        <f t="shared" si="26"/>
        <v>90</v>
      </c>
    </row>
    <row r="544" ht="15" customHeight="1" spans="1:7">
      <c r="A544" s="38"/>
      <c r="B544" s="38"/>
      <c r="C544" s="163" t="s">
        <v>178</v>
      </c>
      <c r="D544" s="88" t="s">
        <v>14</v>
      </c>
      <c r="E544" s="96">
        <v>4</v>
      </c>
      <c r="F544" s="95">
        <v>10</v>
      </c>
      <c r="G544" s="90">
        <f t="shared" si="26"/>
        <v>40</v>
      </c>
    </row>
    <row r="545" ht="15" customHeight="1" spans="1:7">
      <c r="A545" s="38"/>
      <c r="B545" s="38"/>
      <c r="C545" s="163" t="s">
        <v>17</v>
      </c>
      <c r="D545" s="88" t="s">
        <v>14</v>
      </c>
      <c r="E545" s="96">
        <v>10</v>
      </c>
      <c r="F545" s="95">
        <v>200</v>
      </c>
      <c r="G545" s="90">
        <f t="shared" si="26"/>
        <v>2000</v>
      </c>
    </row>
    <row r="546" ht="15" customHeight="1" spans="1:7">
      <c r="A546" s="38"/>
      <c r="B546" s="38"/>
      <c r="C546" s="163" t="s">
        <v>135</v>
      </c>
      <c r="D546" s="88" t="s">
        <v>14</v>
      </c>
      <c r="E546" s="96">
        <v>13</v>
      </c>
      <c r="F546" s="95">
        <v>20</v>
      </c>
      <c r="G546" s="90">
        <f t="shared" si="26"/>
        <v>260</v>
      </c>
    </row>
    <row r="547" ht="15" customHeight="1" spans="1:7">
      <c r="A547" s="38"/>
      <c r="B547" s="38"/>
      <c r="C547" s="163" t="s">
        <v>24</v>
      </c>
      <c r="D547" s="88" t="s">
        <v>14</v>
      </c>
      <c r="E547" s="96">
        <v>1</v>
      </c>
      <c r="F547" s="95">
        <v>120</v>
      </c>
      <c r="G547" s="90">
        <f t="shared" si="26"/>
        <v>120</v>
      </c>
    </row>
    <row r="548" ht="15" customHeight="1" spans="1:7">
      <c r="A548" s="38"/>
      <c r="B548" s="38"/>
      <c r="C548" s="163" t="s">
        <v>92</v>
      </c>
      <c r="D548" s="88" t="s">
        <v>14</v>
      </c>
      <c r="E548" s="96">
        <v>2</v>
      </c>
      <c r="F548" s="95">
        <v>50</v>
      </c>
      <c r="G548" s="90">
        <f t="shared" si="26"/>
        <v>100</v>
      </c>
    </row>
    <row r="549" ht="15" customHeight="1" spans="1:7">
      <c r="A549" s="38"/>
      <c r="B549" s="38"/>
      <c r="C549" s="163" t="s">
        <v>43</v>
      </c>
      <c r="D549" s="88" t="s">
        <v>14</v>
      </c>
      <c r="E549" s="96">
        <v>6</v>
      </c>
      <c r="F549" s="95">
        <v>5</v>
      </c>
      <c r="G549" s="90">
        <f t="shared" si="26"/>
        <v>30</v>
      </c>
    </row>
    <row r="550" ht="15" customHeight="1" spans="1:7">
      <c r="A550" s="38"/>
      <c r="B550" s="38"/>
      <c r="C550" s="163" t="s">
        <v>100</v>
      </c>
      <c r="D550" s="88" t="s">
        <v>101</v>
      </c>
      <c r="E550" s="96">
        <v>9</v>
      </c>
      <c r="F550" s="95">
        <v>160</v>
      </c>
      <c r="G550" s="90">
        <f t="shared" si="26"/>
        <v>1440</v>
      </c>
    </row>
    <row r="551" ht="15" customHeight="1" spans="1:7">
      <c r="A551" s="38"/>
      <c r="B551" s="38"/>
      <c r="C551" s="163" t="s">
        <v>16</v>
      </c>
      <c r="D551" s="88" t="s">
        <v>14</v>
      </c>
      <c r="E551" s="96">
        <v>4</v>
      </c>
      <c r="F551" s="95">
        <v>200</v>
      </c>
      <c r="G551" s="90">
        <f t="shared" si="26"/>
        <v>800</v>
      </c>
    </row>
    <row r="552" ht="15" customHeight="1" spans="1:7">
      <c r="A552" s="38"/>
      <c r="B552" s="38"/>
      <c r="C552" s="163" t="s">
        <v>88</v>
      </c>
      <c r="D552" s="88" t="s">
        <v>14</v>
      </c>
      <c r="E552" s="96">
        <v>20</v>
      </c>
      <c r="F552" s="95">
        <v>10</v>
      </c>
      <c r="G552" s="90">
        <f t="shared" si="26"/>
        <v>200</v>
      </c>
    </row>
    <row r="553" ht="15" customHeight="1" spans="1:7">
      <c r="A553" s="38"/>
      <c r="B553" s="38"/>
      <c r="C553" s="163" t="s">
        <v>25</v>
      </c>
      <c r="D553" s="88" t="s">
        <v>14</v>
      </c>
      <c r="E553" s="96">
        <v>5</v>
      </c>
      <c r="F553" s="95">
        <v>220</v>
      </c>
      <c r="G553" s="90">
        <f t="shared" si="26"/>
        <v>1100</v>
      </c>
    </row>
    <row r="554" ht="15" customHeight="1" spans="1:7">
      <c r="A554" s="38"/>
      <c r="B554" s="38"/>
      <c r="C554" s="163" t="s">
        <v>21</v>
      </c>
      <c r="D554" s="88" t="s">
        <v>14</v>
      </c>
      <c r="E554" s="96">
        <v>13</v>
      </c>
      <c r="F554" s="95">
        <v>120</v>
      </c>
      <c r="G554" s="90">
        <f t="shared" si="26"/>
        <v>1560</v>
      </c>
    </row>
    <row r="555" ht="15" customHeight="1" spans="1:7">
      <c r="A555" s="38"/>
      <c r="B555" s="38"/>
      <c r="C555" s="163" t="s">
        <v>20</v>
      </c>
      <c r="D555" s="88" t="s">
        <v>14</v>
      </c>
      <c r="E555" s="96">
        <v>5</v>
      </c>
      <c r="F555" s="95">
        <v>200</v>
      </c>
      <c r="G555" s="90">
        <f t="shared" si="26"/>
        <v>1000</v>
      </c>
    </row>
    <row r="556" ht="15" customHeight="1" spans="1:7">
      <c r="A556" s="38"/>
      <c r="B556" s="38"/>
      <c r="C556" s="163" t="s">
        <v>34</v>
      </c>
      <c r="D556" s="88" t="s">
        <v>14</v>
      </c>
      <c r="E556" s="96">
        <v>6</v>
      </c>
      <c r="F556" s="95">
        <v>10</v>
      </c>
      <c r="G556" s="90">
        <f t="shared" si="26"/>
        <v>60</v>
      </c>
    </row>
    <row r="557" ht="15" customHeight="1" spans="1:7">
      <c r="A557" s="38"/>
      <c r="B557" s="38"/>
      <c r="C557" s="163" t="s">
        <v>86</v>
      </c>
      <c r="D557" s="88" t="s">
        <v>14</v>
      </c>
      <c r="E557" s="96">
        <v>5</v>
      </c>
      <c r="F557" s="95">
        <v>100</v>
      </c>
      <c r="G557" s="90">
        <f t="shared" si="26"/>
        <v>500</v>
      </c>
    </row>
    <row r="558" ht="15" customHeight="1" spans="1:7">
      <c r="A558" s="38"/>
      <c r="B558" s="38"/>
      <c r="C558" s="163" t="s">
        <v>174</v>
      </c>
      <c r="D558" s="88" t="s">
        <v>14</v>
      </c>
      <c r="E558" s="96">
        <v>13</v>
      </c>
      <c r="F558" s="95">
        <v>150</v>
      </c>
      <c r="G558" s="90">
        <f t="shared" si="26"/>
        <v>1950</v>
      </c>
    </row>
    <row r="559" ht="15" customHeight="1" spans="1:7">
      <c r="A559" s="38"/>
      <c r="B559" s="38"/>
      <c r="C559" s="163" t="s">
        <v>42</v>
      </c>
      <c r="D559" s="88" t="s">
        <v>14</v>
      </c>
      <c r="E559" s="96">
        <v>2</v>
      </c>
      <c r="F559" s="95">
        <v>220</v>
      </c>
      <c r="G559" s="90">
        <f t="shared" si="26"/>
        <v>440</v>
      </c>
    </row>
    <row r="560" ht="15" customHeight="1" spans="1:7">
      <c r="A560" s="38"/>
      <c r="B560" s="38"/>
      <c r="C560" s="163" t="s">
        <v>41</v>
      </c>
      <c r="D560" s="88" t="s">
        <v>14</v>
      </c>
      <c r="E560" s="96">
        <v>5</v>
      </c>
      <c r="F560" s="95">
        <v>90</v>
      </c>
      <c r="G560" s="90">
        <f t="shared" si="26"/>
        <v>450</v>
      </c>
    </row>
    <row r="561" ht="15" customHeight="1" spans="1:7">
      <c r="A561" s="38"/>
      <c r="B561" s="38"/>
      <c r="C561" s="163" t="s">
        <v>46</v>
      </c>
      <c r="D561" s="88" t="s">
        <v>14</v>
      </c>
      <c r="E561" s="96">
        <v>1</v>
      </c>
      <c r="F561" s="95">
        <v>220</v>
      </c>
      <c r="G561" s="90">
        <f t="shared" si="26"/>
        <v>220</v>
      </c>
    </row>
    <row r="562" ht="15" customHeight="1" spans="1:7">
      <c r="A562" s="38"/>
      <c r="B562" s="38"/>
      <c r="C562" s="163" t="s">
        <v>179</v>
      </c>
      <c r="D562" s="88" t="s">
        <v>14</v>
      </c>
      <c r="E562" s="96">
        <v>4</v>
      </c>
      <c r="F562" s="95">
        <v>5</v>
      </c>
      <c r="G562" s="90">
        <f t="shared" si="26"/>
        <v>20</v>
      </c>
    </row>
    <row r="563" ht="15" customHeight="1" spans="1:7">
      <c r="A563" s="38"/>
      <c r="B563" s="38"/>
      <c r="C563" s="163" t="s">
        <v>180</v>
      </c>
      <c r="D563" s="88" t="s">
        <v>14</v>
      </c>
      <c r="E563" s="96">
        <v>1</v>
      </c>
      <c r="F563" s="95">
        <v>50</v>
      </c>
      <c r="G563" s="90">
        <f t="shared" si="26"/>
        <v>50</v>
      </c>
    </row>
    <row r="564" ht="15" customHeight="1" spans="1:7">
      <c r="A564" s="38"/>
      <c r="B564" s="38"/>
      <c r="C564" s="163" t="s">
        <v>56</v>
      </c>
      <c r="D564" s="88" t="s">
        <v>14</v>
      </c>
      <c r="E564" s="96">
        <v>1</v>
      </c>
      <c r="F564" s="95">
        <v>90</v>
      </c>
      <c r="G564" s="90">
        <f t="shared" si="26"/>
        <v>90</v>
      </c>
    </row>
    <row r="565" ht="15" customHeight="1" spans="1:7">
      <c r="A565" s="38"/>
      <c r="B565" s="38"/>
      <c r="C565" s="163" t="s">
        <v>181</v>
      </c>
      <c r="D565" s="88" t="s">
        <v>61</v>
      </c>
      <c r="E565" s="96">
        <v>7.5</v>
      </c>
      <c r="F565" s="95">
        <v>90</v>
      </c>
      <c r="G565" s="90">
        <f t="shared" si="26"/>
        <v>675</v>
      </c>
    </row>
    <row r="566" ht="15" customHeight="1" spans="1:7">
      <c r="A566" s="38"/>
      <c r="B566" s="38"/>
      <c r="C566" s="163" t="s">
        <v>38</v>
      </c>
      <c r="D566" s="88" t="s">
        <v>14</v>
      </c>
      <c r="E566" s="96">
        <v>1</v>
      </c>
      <c r="F566" s="95">
        <v>220</v>
      </c>
      <c r="G566" s="90">
        <f t="shared" si="26"/>
        <v>220</v>
      </c>
    </row>
    <row r="567" ht="15" customHeight="1" spans="1:7">
      <c r="A567" s="38"/>
      <c r="B567" s="38"/>
      <c r="C567" s="163" t="s">
        <v>144</v>
      </c>
      <c r="D567" s="88" t="s">
        <v>14</v>
      </c>
      <c r="E567" s="96">
        <v>3</v>
      </c>
      <c r="F567" s="95">
        <v>90</v>
      </c>
      <c r="G567" s="90">
        <f t="shared" si="26"/>
        <v>270</v>
      </c>
    </row>
    <row r="568" ht="15" customHeight="1" spans="1:7">
      <c r="A568" s="38"/>
      <c r="B568" s="38"/>
      <c r="C568" s="163" t="s">
        <v>18</v>
      </c>
      <c r="D568" s="88" t="s">
        <v>14</v>
      </c>
      <c r="E568" s="96">
        <v>7</v>
      </c>
      <c r="F568" s="95">
        <v>120</v>
      </c>
      <c r="G568" s="90">
        <f t="shared" si="26"/>
        <v>840</v>
      </c>
    </row>
    <row r="569" ht="15" customHeight="1" spans="1:7">
      <c r="A569" s="38"/>
      <c r="B569" s="38"/>
      <c r="C569" s="163" t="s">
        <v>143</v>
      </c>
      <c r="D569" s="88" t="s">
        <v>14</v>
      </c>
      <c r="E569" s="96">
        <v>4</v>
      </c>
      <c r="F569" s="95">
        <v>50</v>
      </c>
      <c r="G569" s="90">
        <f t="shared" si="26"/>
        <v>200</v>
      </c>
    </row>
    <row r="570" ht="15" customHeight="1" spans="1:7">
      <c r="A570" s="38"/>
      <c r="B570" s="38"/>
      <c r="C570" s="163" t="s">
        <v>57</v>
      </c>
      <c r="D570" s="88" t="s">
        <v>14</v>
      </c>
      <c r="E570" s="96">
        <v>5</v>
      </c>
      <c r="F570" s="95">
        <v>10</v>
      </c>
      <c r="G570" s="90">
        <f t="shared" si="26"/>
        <v>50</v>
      </c>
    </row>
    <row r="571" ht="15" customHeight="1" spans="1:7">
      <c r="A571" s="38"/>
      <c r="B571" s="38"/>
      <c r="C571" s="96" t="s">
        <v>58</v>
      </c>
      <c r="D571" s="88" t="s">
        <v>59</v>
      </c>
      <c r="E571" s="187">
        <v>125.43</v>
      </c>
      <c r="F571" s="95">
        <v>65</v>
      </c>
      <c r="G571" s="90">
        <f t="shared" ref="G571:G594" si="27">E571*F571</f>
        <v>8152.95</v>
      </c>
    </row>
    <row r="572" ht="15" customHeight="1" spans="1:7">
      <c r="A572" s="38"/>
      <c r="B572" s="38"/>
      <c r="C572" s="96"/>
      <c r="D572" s="88" t="s">
        <v>59</v>
      </c>
      <c r="E572" s="187">
        <v>6</v>
      </c>
      <c r="F572" s="95">
        <v>65</v>
      </c>
      <c r="G572" s="90">
        <f t="shared" si="27"/>
        <v>390</v>
      </c>
    </row>
    <row r="573" ht="15" customHeight="1" spans="1:7">
      <c r="A573" s="38"/>
      <c r="B573" s="38"/>
      <c r="C573" s="96"/>
      <c r="D573" s="88" t="s">
        <v>59</v>
      </c>
      <c r="E573" s="187">
        <v>1.1</v>
      </c>
      <c r="F573" s="95">
        <v>65</v>
      </c>
      <c r="G573" s="90">
        <f t="shared" si="27"/>
        <v>71.5</v>
      </c>
    </row>
    <row r="574" ht="15" customHeight="1" spans="1:7">
      <c r="A574" s="38"/>
      <c r="B574" s="38"/>
      <c r="C574" s="96"/>
      <c r="D574" s="88" t="s">
        <v>59</v>
      </c>
      <c r="E574" s="187">
        <v>5.6</v>
      </c>
      <c r="F574" s="95">
        <v>65</v>
      </c>
      <c r="G574" s="90">
        <f t="shared" si="27"/>
        <v>364</v>
      </c>
    </row>
    <row r="575" ht="15" customHeight="1" spans="1:7">
      <c r="A575" s="38"/>
      <c r="B575" s="38"/>
      <c r="C575" s="96" t="s">
        <v>60</v>
      </c>
      <c r="D575" s="88" t="s">
        <v>61</v>
      </c>
      <c r="E575" s="187">
        <v>1.34</v>
      </c>
      <c r="F575" s="95">
        <v>180</v>
      </c>
      <c r="G575" s="90">
        <f t="shared" si="27"/>
        <v>241.2</v>
      </c>
    </row>
    <row r="576" ht="15" customHeight="1" spans="1:7">
      <c r="A576" s="38"/>
      <c r="B576" s="38"/>
      <c r="C576" s="96"/>
      <c r="D576" s="88" t="s">
        <v>61</v>
      </c>
      <c r="E576" s="187">
        <v>1.31</v>
      </c>
      <c r="F576" s="95">
        <v>180</v>
      </c>
      <c r="G576" s="90">
        <f t="shared" si="27"/>
        <v>235.8</v>
      </c>
    </row>
    <row r="577" ht="15" customHeight="1" spans="1:7">
      <c r="A577" s="38"/>
      <c r="B577" s="38"/>
      <c r="C577" s="187" t="s">
        <v>132</v>
      </c>
      <c r="D577" s="88" t="s">
        <v>61</v>
      </c>
      <c r="E577" s="187">
        <v>2.81</v>
      </c>
      <c r="F577" s="95">
        <v>80</v>
      </c>
      <c r="G577" s="90">
        <f t="shared" si="27"/>
        <v>224.8</v>
      </c>
    </row>
    <row r="578" ht="15" customHeight="1" spans="1:7">
      <c r="A578" s="38"/>
      <c r="B578" s="38"/>
      <c r="C578" s="187" t="s">
        <v>64</v>
      </c>
      <c r="D578" s="88" t="s">
        <v>61</v>
      </c>
      <c r="E578" s="187">
        <v>2.55</v>
      </c>
      <c r="F578" s="95">
        <v>340</v>
      </c>
      <c r="G578" s="90">
        <f t="shared" si="27"/>
        <v>867</v>
      </c>
    </row>
    <row r="579" ht="15" customHeight="1" spans="1:7">
      <c r="A579" s="38"/>
      <c r="B579" s="38"/>
      <c r="C579" s="187"/>
      <c r="D579" s="88" t="s">
        <v>61</v>
      </c>
      <c r="E579" s="187">
        <v>0.47</v>
      </c>
      <c r="F579" s="95">
        <v>340</v>
      </c>
      <c r="G579" s="90">
        <f t="shared" si="27"/>
        <v>159.8</v>
      </c>
    </row>
    <row r="580" ht="15" customHeight="1" spans="1:7">
      <c r="A580" s="38"/>
      <c r="B580" s="38"/>
      <c r="C580" s="187" t="s">
        <v>133</v>
      </c>
      <c r="D580" s="88" t="s">
        <v>61</v>
      </c>
      <c r="E580" s="187">
        <v>1.47</v>
      </c>
      <c r="F580" s="95">
        <v>340</v>
      </c>
      <c r="G580" s="90">
        <f t="shared" si="27"/>
        <v>499.8</v>
      </c>
    </row>
    <row r="581" ht="15" customHeight="1" spans="1:7">
      <c r="A581" s="38"/>
      <c r="B581" s="38"/>
      <c r="C581" s="187" t="s">
        <v>105</v>
      </c>
      <c r="D581" s="88" t="s">
        <v>61</v>
      </c>
      <c r="E581" s="187">
        <v>1.76</v>
      </c>
      <c r="F581" s="95">
        <v>85</v>
      </c>
      <c r="G581" s="90">
        <f t="shared" si="27"/>
        <v>149.6</v>
      </c>
    </row>
    <row r="582" ht="15" customHeight="1" spans="1:7">
      <c r="A582" s="38"/>
      <c r="B582" s="38"/>
      <c r="C582" s="187" t="s">
        <v>182</v>
      </c>
      <c r="D582" s="88" t="s">
        <v>61</v>
      </c>
      <c r="E582" s="187">
        <v>0.94</v>
      </c>
      <c r="F582" s="95">
        <v>340</v>
      </c>
      <c r="G582" s="90">
        <f t="shared" si="27"/>
        <v>319.6</v>
      </c>
    </row>
    <row r="583" ht="15" customHeight="1" spans="1:7">
      <c r="A583" s="38"/>
      <c r="B583" s="38"/>
      <c r="C583" s="187" t="s">
        <v>66</v>
      </c>
      <c r="D583" s="88" t="s">
        <v>61</v>
      </c>
      <c r="E583" s="187">
        <v>6.06</v>
      </c>
      <c r="F583" s="95">
        <v>120</v>
      </c>
      <c r="G583" s="90">
        <f t="shared" si="27"/>
        <v>727.2</v>
      </c>
    </row>
    <row r="584" ht="15" customHeight="1" spans="1:7">
      <c r="A584" s="38"/>
      <c r="B584" s="38"/>
      <c r="C584" s="187" t="s">
        <v>183</v>
      </c>
      <c r="D584" s="88" t="s">
        <v>61</v>
      </c>
      <c r="E584" s="187">
        <v>4.77</v>
      </c>
      <c r="F584" s="95">
        <v>180</v>
      </c>
      <c r="G584" s="90">
        <f t="shared" si="27"/>
        <v>858.6</v>
      </c>
    </row>
    <row r="585" ht="15" customHeight="1" spans="1:7">
      <c r="A585" s="38"/>
      <c r="B585" s="38"/>
      <c r="C585" s="187"/>
      <c r="D585" s="88" t="s">
        <v>61</v>
      </c>
      <c r="E585" s="187">
        <v>7.45</v>
      </c>
      <c r="F585" s="95">
        <v>180</v>
      </c>
      <c r="G585" s="90">
        <f t="shared" si="27"/>
        <v>1341</v>
      </c>
    </row>
    <row r="586" ht="15" customHeight="1" spans="1:7">
      <c r="A586" s="38"/>
      <c r="B586" s="38"/>
      <c r="C586" s="187"/>
      <c r="D586" s="88" t="s">
        <v>61</v>
      </c>
      <c r="E586" s="187">
        <v>2.79</v>
      </c>
      <c r="F586" s="95">
        <v>180</v>
      </c>
      <c r="G586" s="90">
        <f t="shared" si="27"/>
        <v>502.2</v>
      </c>
    </row>
    <row r="587" ht="15" customHeight="1" spans="1:7">
      <c r="A587" s="38"/>
      <c r="B587" s="38"/>
      <c r="C587" s="187" t="s">
        <v>67</v>
      </c>
      <c r="D587" s="88" t="s">
        <v>61</v>
      </c>
      <c r="E587" s="187">
        <v>0.77</v>
      </c>
      <c r="F587" s="95">
        <v>180</v>
      </c>
      <c r="G587" s="90">
        <f t="shared" si="27"/>
        <v>138.6</v>
      </c>
    </row>
    <row r="588" ht="15" customHeight="1" spans="1:7">
      <c r="A588" s="38"/>
      <c r="B588" s="38"/>
      <c r="C588" s="187" t="s">
        <v>70</v>
      </c>
      <c r="D588" s="88" t="s">
        <v>71</v>
      </c>
      <c r="E588" s="96">
        <v>1</v>
      </c>
      <c r="F588" s="95">
        <v>400</v>
      </c>
      <c r="G588" s="90">
        <f t="shared" si="27"/>
        <v>400</v>
      </c>
    </row>
    <row r="589" ht="15" customHeight="1" spans="1:7">
      <c r="A589" s="38"/>
      <c r="B589" s="38"/>
      <c r="C589" s="187" t="s">
        <v>74</v>
      </c>
      <c r="D589" s="88" t="s">
        <v>73</v>
      </c>
      <c r="E589" s="96">
        <v>1</v>
      </c>
      <c r="F589" s="95">
        <v>2000</v>
      </c>
      <c r="G589" s="90">
        <f t="shared" si="27"/>
        <v>2000</v>
      </c>
    </row>
    <row r="590" ht="15" customHeight="1" spans="1:7">
      <c r="A590" s="38"/>
      <c r="B590" s="38"/>
      <c r="C590" s="187" t="s">
        <v>72</v>
      </c>
      <c r="D590" s="88" t="s">
        <v>73</v>
      </c>
      <c r="E590" s="96">
        <v>1</v>
      </c>
      <c r="F590" s="95">
        <v>1000</v>
      </c>
      <c r="G590" s="90">
        <f t="shared" si="27"/>
        <v>1000</v>
      </c>
    </row>
    <row r="591" ht="15" customHeight="1" spans="1:7">
      <c r="A591" s="38"/>
      <c r="B591" s="38"/>
      <c r="C591" s="187" t="s">
        <v>75</v>
      </c>
      <c r="D591" s="88" t="s">
        <v>73</v>
      </c>
      <c r="E591" s="96">
        <v>1</v>
      </c>
      <c r="F591" s="95">
        <v>4000</v>
      </c>
      <c r="G591" s="90">
        <f t="shared" si="27"/>
        <v>4000</v>
      </c>
    </row>
    <row r="592" ht="15" customHeight="1" spans="1:7">
      <c r="A592" s="38"/>
      <c r="B592" s="38"/>
      <c r="C592" s="187" t="s">
        <v>76</v>
      </c>
      <c r="D592" s="88" t="s">
        <v>61</v>
      </c>
      <c r="E592" s="187">
        <v>6.53</v>
      </c>
      <c r="F592" s="95">
        <v>70</v>
      </c>
      <c r="G592" s="90">
        <f t="shared" si="27"/>
        <v>457.1</v>
      </c>
    </row>
    <row r="593" ht="15" customHeight="1" spans="1:7">
      <c r="A593" s="38"/>
      <c r="B593" s="38"/>
      <c r="C593" s="187" t="s">
        <v>77</v>
      </c>
      <c r="D593" s="88" t="s">
        <v>59</v>
      </c>
      <c r="E593" s="187">
        <v>229.69</v>
      </c>
      <c r="F593" s="95">
        <v>820</v>
      </c>
      <c r="G593" s="90">
        <f t="shared" si="27"/>
        <v>188345.8</v>
      </c>
    </row>
    <row r="594" ht="15" customHeight="1" spans="1:7">
      <c r="A594" s="38"/>
      <c r="B594" s="38"/>
      <c r="C594" s="187" t="s">
        <v>78</v>
      </c>
      <c r="D594" s="88" t="s">
        <v>59</v>
      </c>
      <c r="E594" s="187">
        <v>154.65</v>
      </c>
      <c r="F594" s="95">
        <v>560</v>
      </c>
      <c r="G594" s="90">
        <f t="shared" si="27"/>
        <v>86604</v>
      </c>
    </row>
    <row r="595" ht="15" customHeight="1" spans="1:7">
      <c r="A595" s="38"/>
      <c r="B595" s="38" t="s">
        <v>80</v>
      </c>
      <c r="C595" s="163"/>
      <c r="D595" s="88"/>
      <c r="E595" s="96"/>
      <c r="F595" s="95"/>
      <c r="G595" s="104">
        <f>SUM(G536:G594)</f>
        <v>313425.55</v>
      </c>
    </row>
    <row r="596" ht="15" customHeight="1" spans="1:7">
      <c r="A596" s="38">
        <v>14</v>
      </c>
      <c r="B596" s="38" t="s">
        <v>184</v>
      </c>
      <c r="C596" s="163" t="s">
        <v>144</v>
      </c>
      <c r="D596" s="88" t="s">
        <v>14</v>
      </c>
      <c r="E596" s="96">
        <v>13</v>
      </c>
      <c r="F596" s="95">
        <v>90</v>
      </c>
      <c r="G596" s="90">
        <f>E596*F596</f>
        <v>1170</v>
      </c>
    </row>
    <row r="597" ht="15" customHeight="1" spans="1:7">
      <c r="A597" s="38"/>
      <c r="B597" s="38"/>
      <c r="C597" s="42" t="s">
        <v>185</v>
      </c>
      <c r="D597" s="88" t="s">
        <v>14</v>
      </c>
      <c r="E597" s="96">
        <v>3</v>
      </c>
      <c r="F597" s="95">
        <v>10</v>
      </c>
      <c r="G597" s="90">
        <f t="shared" ref="G597:G634" si="28">E597*F597</f>
        <v>30</v>
      </c>
    </row>
    <row r="598" ht="15" customHeight="1" spans="1:7">
      <c r="A598" s="38"/>
      <c r="B598" s="38"/>
      <c r="C598" s="42" t="s">
        <v>42</v>
      </c>
      <c r="D598" s="88" t="s">
        <v>14</v>
      </c>
      <c r="E598" s="96">
        <v>7</v>
      </c>
      <c r="F598" s="95">
        <v>220</v>
      </c>
      <c r="G598" s="90">
        <f t="shared" si="28"/>
        <v>1540</v>
      </c>
    </row>
    <row r="599" ht="15" customHeight="1" spans="1:7">
      <c r="A599" s="38"/>
      <c r="B599" s="38"/>
      <c r="C599" s="42" t="s">
        <v>177</v>
      </c>
      <c r="D599" s="88" t="s">
        <v>14</v>
      </c>
      <c r="E599" s="96">
        <v>26</v>
      </c>
      <c r="F599" s="95">
        <v>10</v>
      </c>
      <c r="G599" s="90">
        <f t="shared" si="28"/>
        <v>260</v>
      </c>
    </row>
    <row r="600" ht="15" customHeight="1" spans="1:7">
      <c r="A600" s="38"/>
      <c r="B600" s="38"/>
      <c r="C600" s="42" t="s">
        <v>185</v>
      </c>
      <c r="D600" s="88" t="s">
        <v>14</v>
      </c>
      <c r="E600" s="96">
        <v>5</v>
      </c>
      <c r="F600" s="95">
        <v>10</v>
      </c>
      <c r="G600" s="90">
        <f t="shared" si="28"/>
        <v>50</v>
      </c>
    </row>
    <row r="601" ht="15" customHeight="1" spans="1:7">
      <c r="A601" s="38"/>
      <c r="B601" s="38"/>
      <c r="C601" s="42" t="s">
        <v>186</v>
      </c>
      <c r="D601" s="88" t="s">
        <v>14</v>
      </c>
      <c r="E601" s="96">
        <v>3</v>
      </c>
      <c r="F601" s="95">
        <v>50</v>
      </c>
      <c r="G601" s="90">
        <f t="shared" si="28"/>
        <v>150</v>
      </c>
    </row>
    <row r="602" ht="15" customHeight="1" spans="1:7">
      <c r="A602" s="38"/>
      <c r="B602" s="38"/>
      <c r="C602" s="42" t="s">
        <v>90</v>
      </c>
      <c r="D602" s="88" t="s">
        <v>14</v>
      </c>
      <c r="E602" s="96">
        <v>5</v>
      </c>
      <c r="F602" s="95">
        <v>90</v>
      </c>
      <c r="G602" s="90">
        <f t="shared" si="28"/>
        <v>450</v>
      </c>
    </row>
    <row r="603" ht="15" customHeight="1" spans="1:7">
      <c r="A603" s="38"/>
      <c r="B603" s="38"/>
      <c r="C603" s="42" t="s">
        <v>18</v>
      </c>
      <c r="D603" s="88" t="s">
        <v>14</v>
      </c>
      <c r="E603" s="96">
        <v>3</v>
      </c>
      <c r="F603" s="95">
        <v>120</v>
      </c>
      <c r="G603" s="90">
        <f t="shared" si="28"/>
        <v>360</v>
      </c>
    </row>
    <row r="604" ht="15" customHeight="1" spans="1:7">
      <c r="A604" s="38"/>
      <c r="B604" s="38"/>
      <c r="C604" s="42" t="s">
        <v>187</v>
      </c>
      <c r="D604" s="88" t="s">
        <v>14</v>
      </c>
      <c r="E604" s="96">
        <v>4</v>
      </c>
      <c r="F604" s="95">
        <v>5</v>
      </c>
      <c r="G604" s="90">
        <f t="shared" si="28"/>
        <v>20</v>
      </c>
    </row>
    <row r="605" ht="15" customHeight="1" spans="1:7">
      <c r="A605" s="38"/>
      <c r="B605" s="38"/>
      <c r="C605" s="42" t="s">
        <v>16</v>
      </c>
      <c r="D605" s="88" t="s">
        <v>14</v>
      </c>
      <c r="E605" s="96">
        <v>4</v>
      </c>
      <c r="F605" s="95">
        <v>200</v>
      </c>
      <c r="G605" s="90">
        <f t="shared" si="28"/>
        <v>800</v>
      </c>
    </row>
    <row r="606" ht="15" customHeight="1" spans="1:7">
      <c r="A606" s="38"/>
      <c r="B606" s="38"/>
      <c r="C606" s="42" t="s">
        <v>88</v>
      </c>
      <c r="D606" s="88" t="s">
        <v>14</v>
      </c>
      <c r="E606" s="96">
        <v>38</v>
      </c>
      <c r="F606" s="95">
        <v>10</v>
      </c>
      <c r="G606" s="90">
        <f t="shared" si="28"/>
        <v>380</v>
      </c>
    </row>
    <row r="607" ht="15" customHeight="1" spans="1:7">
      <c r="A607" s="38"/>
      <c r="B607" s="38"/>
      <c r="C607" s="42" t="s">
        <v>56</v>
      </c>
      <c r="D607" s="88" t="s">
        <v>14</v>
      </c>
      <c r="E607" s="96">
        <v>10</v>
      </c>
      <c r="F607" s="95">
        <v>90</v>
      </c>
      <c r="G607" s="90">
        <f t="shared" si="28"/>
        <v>900</v>
      </c>
    </row>
    <row r="608" ht="15" customHeight="1" spans="1:7">
      <c r="A608" s="38"/>
      <c r="B608" s="38"/>
      <c r="C608" s="42" t="s">
        <v>188</v>
      </c>
      <c r="D608" s="88" t="s">
        <v>14</v>
      </c>
      <c r="E608" s="96">
        <v>5</v>
      </c>
      <c r="F608" s="95">
        <v>220</v>
      </c>
      <c r="G608" s="90">
        <f t="shared" si="28"/>
        <v>1100</v>
      </c>
    </row>
    <row r="609" ht="15" customHeight="1" spans="1:7">
      <c r="A609" s="38"/>
      <c r="B609" s="38"/>
      <c r="C609" s="42" t="s">
        <v>41</v>
      </c>
      <c r="D609" s="88" t="s">
        <v>14</v>
      </c>
      <c r="E609" s="96">
        <v>2</v>
      </c>
      <c r="F609" s="95">
        <v>90</v>
      </c>
      <c r="G609" s="90">
        <f t="shared" si="28"/>
        <v>180</v>
      </c>
    </row>
    <row r="610" ht="15" customHeight="1" spans="1:7">
      <c r="A610" s="38"/>
      <c r="B610" s="38"/>
      <c r="C610" s="42" t="s">
        <v>32</v>
      </c>
      <c r="D610" s="88" t="s">
        <v>14</v>
      </c>
      <c r="E610" s="96">
        <v>3</v>
      </c>
      <c r="F610" s="95">
        <v>50</v>
      </c>
      <c r="G610" s="90">
        <f t="shared" si="28"/>
        <v>150</v>
      </c>
    </row>
    <row r="611" ht="15" customHeight="1" spans="1:7">
      <c r="A611" s="38"/>
      <c r="B611" s="38"/>
      <c r="C611" s="42" t="s">
        <v>150</v>
      </c>
      <c r="D611" s="88" t="s">
        <v>14</v>
      </c>
      <c r="E611" s="96">
        <v>11</v>
      </c>
      <c r="F611" s="95">
        <v>10</v>
      </c>
      <c r="G611" s="90">
        <f t="shared" si="28"/>
        <v>110</v>
      </c>
    </row>
    <row r="612" ht="15" customHeight="1" spans="1:7">
      <c r="A612" s="38"/>
      <c r="B612" s="38"/>
      <c r="C612" s="42" t="s">
        <v>112</v>
      </c>
      <c r="D612" s="88" t="s">
        <v>14</v>
      </c>
      <c r="E612" s="96">
        <v>2</v>
      </c>
      <c r="F612" s="95">
        <v>90</v>
      </c>
      <c r="G612" s="90">
        <f t="shared" si="28"/>
        <v>180</v>
      </c>
    </row>
    <row r="613" ht="15" customHeight="1" spans="1:7">
      <c r="A613" s="38"/>
      <c r="B613" s="38"/>
      <c r="C613" s="42" t="s">
        <v>15</v>
      </c>
      <c r="D613" s="88" t="s">
        <v>14</v>
      </c>
      <c r="E613" s="96">
        <v>9</v>
      </c>
      <c r="F613" s="95">
        <v>120</v>
      </c>
      <c r="G613" s="90">
        <f t="shared" si="28"/>
        <v>1080</v>
      </c>
    </row>
    <row r="614" ht="15" customHeight="1" spans="1:7">
      <c r="A614" s="38"/>
      <c r="B614" s="38"/>
      <c r="C614" s="97" t="s">
        <v>189</v>
      </c>
      <c r="D614" s="88" t="s">
        <v>14</v>
      </c>
      <c r="E614" s="96">
        <v>3</v>
      </c>
      <c r="F614" s="95">
        <v>10</v>
      </c>
      <c r="G614" s="90">
        <f t="shared" si="28"/>
        <v>30</v>
      </c>
    </row>
    <row r="615" ht="15" customHeight="1" spans="1:7">
      <c r="A615" s="38"/>
      <c r="B615" s="38"/>
      <c r="C615" s="42" t="s">
        <v>113</v>
      </c>
      <c r="D615" s="88" t="s">
        <v>14</v>
      </c>
      <c r="E615" s="96">
        <v>4</v>
      </c>
      <c r="F615" s="95">
        <v>220</v>
      </c>
      <c r="G615" s="90">
        <f t="shared" si="28"/>
        <v>880</v>
      </c>
    </row>
    <row r="616" ht="15" customHeight="1" spans="1:7">
      <c r="A616" s="38"/>
      <c r="B616" s="38"/>
      <c r="C616" s="42" t="s">
        <v>190</v>
      </c>
      <c r="D616" s="88" t="s">
        <v>14</v>
      </c>
      <c r="E616" s="96">
        <v>4</v>
      </c>
      <c r="F616" s="95">
        <v>10</v>
      </c>
      <c r="G616" s="90">
        <f t="shared" si="28"/>
        <v>40</v>
      </c>
    </row>
    <row r="617" ht="15" customHeight="1" spans="1:7">
      <c r="A617" s="38"/>
      <c r="B617" s="38"/>
      <c r="C617" s="42" t="s">
        <v>191</v>
      </c>
      <c r="D617" s="88" t="s">
        <v>14</v>
      </c>
      <c r="E617" s="96">
        <v>2</v>
      </c>
      <c r="F617" s="95">
        <v>20</v>
      </c>
      <c r="G617" s="90">
        <f t="shared" si="28"/>
        <v>40</v>
      </c>
    </row>
    <row r="618" ht="15" customHeight="1" spans="1:7">
      <c r="A618" s="38"/>
      <c r="B618" s="38"/>
      <c r="C618" s="42" t="s">
        <v>192</v>
      </c>
      <c r="D618" s="88" t="s">
        <v>14</v>
      </c>
      <c r="E618" s="96">
        <v>3</v>
      </c>
      <c r="F618" s="95">
        <v>50</v>
      </c>
      <c r="G618" s="90">
        <f t="shared" si="28"/>
        <v>150</v>
      </c>
    </row>
    <row r="619" ht="15" customHeight="1" spans="1:7">
      <c r="A619" s="38"/>
      <c r="B619" s="38"/>
      <c r="C619" s="42" t="s">
        <v>193</v>
      </c>
      <c r="D619" s="88" t="s">
        <v>14</v>
      </c>
      <c r="E619" s="96">
        <v>5</v>
      </c>
      <c r="F619" s="95">
        <v>10</v>
      </c>
      <c r="G619" s="90">
        <f t="shared" si="28"/>
        <v>50</v>
      </c>
    </row>
    <row r="620" ht="15" customHeight="1" spans="1:7">
      <c r="A620" s="38"/>
      <c r="B620" s="38"/>
      <c r="C620" s="42" t="s">
        <v>194</v>
      </c>
      <c r="D620" s="88" t="s">
        <v>14</v>
      </c>
      <c r="E620" s="96">
        <v>2</v>
      </c>
      <c r="F620" s="95">
        <v>50</v>
      </c>
      <c r="G620" s="90">
        <f t="shared" si="28"/>
        <v>100</v>
      </c>
    </row>
    <row r="621" ht="15" customHeight="1" spans="1:7">
      <c r="A621" s="38"/>
      <c r="B621" s="38"/>
      <c r="C621" s="42" t="s">
        <v>195</v>
      </c>
      <c r="D621" s="88" t="s">
        <v>14</v>
      </c>
      <c r="E621" s="96">
        <v>4</v>
      </c>
      <c r="F621" s="95">
        <v>10</v>
      </c>
      <c r="G621" s="90">
        <f t="shared" si="28"/>
        <v>40</v>
      </c>
    </row>
    <row r="622" ht="15" customHeight="1" spans="1:7">
      <c r="A622" s="38"/>
      <c r="B622" s="38"/>
      <c r="C622" s="42" t="s">
        <v>196</v>
      </c>
      <c r="D622" s="88" t="s">
        <v>14</v>
      </c>
      <c r="E622" s="96">
        <v>3</v>
      </c>
      <c r="F622" s="95">
        <v>50</v>
      </c>
      <c r="G622" s="90">
        <f t="shared" si="28"/>
        <v>150</v>
      </c>
    </row>
    <row r="623" ht="15" customHeight="1" spans="1:7">
      <c r="A623" s="38"/>
      <c r="B623" s="38"/>
      <c r="C623" s="42" t="s">
        <v>197</v>
      </c>
      <c r="D623" s="88" t="s">
        <v>14</v>
      </c>
      <c r="E623" s="96">
        <v>3</v>
      </c>
      <c r="F623" s="95">
        <v>600</v>
      </c>
      <c r="G623" s="90">
        <f t="shared" si="28"/>
        <v>1800</v>
      </c>
    </row>
    <row r="624" ht="15" customHeight="1" spans="1:7">
      <c r="A624" s="38"/>
      <c r="B624" s="38"/>
      <c r="C624" s="42" t="s">
        <v>52</v>
      </c>
      <c r="D624" s="88" t="s">
        <v>14</v>
      </c>
      <c r="E624" s="96">
        <v>2</v>
      </c>
      <c r="F624" s="95">
        <v>180</v>
      </c>
      <c r="G624" s="90">
        <f t="shared" si="28"/>
        <v>360</v>
      </c>
    </row>
    <row r="625" ht="15" customHeight="1" spans="1:7">
      <c r="A625" s="38"/>
      <c r="B625" s="38"/>
      <c r="C625" s="42" t="s">
        <v>198</v>
      </c>
      <c r="D625" s="88" t="s">
        <v>14</v>
      </c>
      <c r="E625" s="96">
        <v>2</v>
      </c>
      <c r="F625" s="95">
        <v>20</v>
      </c>
      <c r="G625" s="90">
        <f t="shared" si="28"/>
        <v>40</v>
      </c>
    </row>
    <row r="626" ht="15" customHeight="1" spans="1:7">
      <c r="A626" s="38"/>
      <c r="B626" s="38"/>
      <c r="C626" s="42" t="s">
        <v>199</v>
      </c>
      <c r="D626" s="88" t="s">
        <v>14</v>
      </c>
      <c r="E626" s="96">
        <v>1</v>
      </c>
      <c r="F626" s="95">
        <v>10</v>
      </c>
      <c r="G626" s="90">
        <f t="shared" si="28"/>
        <v>10</v>
      </c>
    </row>
    <row r="627" ht="15" customHeight="1" spans="1:7">
      <c r="A627" s="38"/>
      <c r="B627" s="38"/>
      <c r="C627" s="42" t="s">
        <v>200</v>
      </c>
      <c r="D627" s="88" t="s">
        <v>14</v>
      </c>
      <c r="E627" s="96">
        <v>2</v>
      </c>
      <c r="F627" s="95">
        <v>10</v>
      </c>
      <c r="G627" s="90">
        <f t="shared" si="28"/>
        <v>20</v>
      </c>
    </row>
    <row r="628" ht="15" customHeight="1" spans="1:7">
      <c r="A628" s="38"/>
      <c r="B628" s="38"/>
      <c r="C628" s="42" t="s">
        <v>201</v>
      </c>
      <c r="D628" s="88" t="s">
        <v>14</v>
      </c>
      <c r="E628" s="96">
        <v>4</v>
      </c>
      <c r="F628" s="95">
        <v>50</v>
      </c>
      <c r="G628" s="90">
        <f t="shared" si="28"/>
        <v>200</v>
      </c>
    </row>
    <row r="629" ht="15" customHeight="1" spans="1:7">
      <c r="A629" s="38"/>
      <c r="B629" s="38"/>
      <c r="C629" s="42" t="s">
        <v>202</v>
      </c>
      <c r="D629" s="88" t="s">
        <v>14</v>
      </c>
      <c r="E629" s="96">
        <v>1</v>
      </c>
      <c r="F629" s="95">
        <v>600</v>
      </c>
      <c r="G629" s="90">
        <f t="shared" si="28"/>
        <v>600</v>
      </c>
    </row>
    <row r="630" ht="15" customHeight="1" spans="1:7">
      <c r="A630" s="38"/>
      <c r="B630" s="38"/>
      <c r="C630" s="42" t="s">
        <v>203</v>
      </c>
      <c r="D630" s="88" t="s">
        <v>14</v>
      </c>
      <c r="E630" s="96">
        <v>3</v>
      </c>
      <c r="F630" s="95">
        <v>50</v>
      </c>
      <c r="G630" s="90">
        <f t="shared" si="28"/>
        <v>150</v>
      </c>
    </row>
    <row r="631" ht="15" customHeight="1" spans="1:7">
      <c r="A631" s="38"/>
      <c r="B631" s="38"/>
      <c r="C631" s="42" t="s">
        <v>204</v>
      </c>
      <c r="D631" s="88" t="s">
        <v>14</v>
      </c>
      <c r="E631" s="96">
        <v>10</v>
      </c>
      <c r="F631" s="95">
        <v>50</v>
      </c>
      <c r="G631" s="90">
        <f t="shared" si="28"/>
        <v>500</v>
      </c>
    </row>
    <row r="632" ht="15" customHeight="1" spans="1:7">
      <c r="A632" s="38"/>
      <c r="B632" s="38"/>
      <c r="C632" s="42" t="s">
        <v>205</v>
      </c>
      <c r="D632" s="88" t="s">
        <v>14</v>
      </c>
      <c r="E632" s="96">
        <v>10</v>
      </c>
      <c r="F632" s="95">
        <v>10</v>
      </c>
      <c r="G632" s="90">
        <f t="shared" si="28"/>
        <v>100</v>
      </c>
    </row>
    <row r="633" ht="15" customHeight="1" spans="1:7">
      <c r="A633" s="38"/>
      <c r="B633" s="38"/>
      <c r="C633" s="42" t="s">
        <v>206</v>
      </c>
      <c r="D633" s="88" t="s">
        <v>14</v>
      </c>
      <c r="E633" s="96">
        <v>7</v>
      </c>
      <c r="F633" s="95">
        <v>10</v>
      </c>
      <c r="G633" s="90">
        <f t="shared" si="28"/>
        <v>70</v>
      </c>
    </row>
    <row r="634" ht="15" customHeight="1" spans="1:7">
      <c r="A634" s="38"/>
      <c r="B634" s="38"/>
      <c r="C634" s="163" t="s">
        <v>145</v>
      </c>
      <c r="D634" s="88" t="s">
        <v>14</v>
      </c>
      <c r="E634" s="96">
        <v>1</v>
      </c>
      <c r="F634" s="95">
        <v>10</v>
      </c>
      <c r="G634" s="90">
        <f t="shared" si="28"/>
        <v>10</v>
      </c>
    </row>
    <row r="635" ht="15" customHeight="1" spans="1:7">
      <c r="A635" s="38"/>
      <c r="B635" s="38"/>
      <c r="C635" s="163" t="s">
        <v>207</v>
      </c>
      <c r="D635" s="88" t="s">
        <v>14</v>
      </c>
      <c r="E635" s="96">
        <v>191</v>
      </c>
      <c r="F635" s="95">
        <v>100</v>
      </c>
      <c r="G635" s="90">
        <f t="shared" ref="G634:G665" si="29">E635*F635</f>
        <v>19100</v>
      </c>
    </row>
    <row r="636" ht="15" customHeight="1" spans="1:7">
      <c r="A636" s="38"/>
      <c r="B636" s="38"/>
      <c r="C636" s="163" t="s">
        <v>20</v>
      </c>
      <c r="D636" s="88" t="s">
        <v>14</v>
      </c>
      <c r="E636" s="96">
        <v>18</v>
      </c>
      <c r="F636" s="95">
        <v>200</v>
      </c>
      <c r="G636" s="90">
        <f t="shared" si="29"/>
        <v>3600</v>
      </c>
    </row>
    <row r="637" ht="15" customHeight="1" spans="1:7">
      <c r="A637" s="38"/>
      <c r="B637" s="38"/>
      <c r="C637" s="163" t="s">
        <v>21</v>
      </c>
      <c r="D637" s="88" t="s">
        <v>14</v>
      </c>
      <c r="E637" s="96">
        <v>14</v>
      </c>
      <c r="F637" s="95">
        <v>120</v>
      </c>
      <c r="G637" s="90">
        <f t="shared" si="29"/>
        <v>1680</v>
      </c>
    </row>
    <row r="638" ht="15" customHeight="1" spans="1:7">
      <c r="A638" s="38"/>
      <c r="B638" s="38"/>
      <c r="C638" s="163" t="s">
        <v>119</v>
      </c>
      <c r="D638" s="88" t="s">
        <v>14</v>
      </c>
      <c r="E638" s="96">
        <v>9</v>
      </c>
      <c r="F638" s="95">
        <v>20</v>
      </c>
      <c r="G638" s="90">
        <f t="shared" si="29"/>
        <v>180</v>
      </c>
    </row>
    <row r="639" ht="15" customHeight="1" spans="1:7">
      <c r="A639" s="38"/>
      <c r="B639" s="38"/>
      <c r="C639" s="163" t="s">
        <v>56</v>
      </c>
      <c r="D639" s="88" t="s">
        <v>14</v>
      </c>
      <c r="E639" s="96">
        <v>3</v>
      </c>
      <c r="F639" s="95">
        <v>90</v>
      </c>
      <c r="G639" s="90">
        <f t="shared" si="29"/>
        <v>270</v>
      </c>
    </row>
    <row r="640" ht="15" customHeight="1" spans="1:7">
      <c r="A640" s="38"/>
      <c r="B640" s="38"/>
      <c r="C640" s="163" t="s">
        <v>55</v>
      </c>
      <c r="D640" s="88" t="s">
        <v>14</v>
      </c>
      <c r="E640" s="96">
        <v>2</v>
      </c>
      <c r="F640" s="95">
        <v>220</v>
      </c>
      <c r="G640" s="90">
        <f t="shared" si="29"/>
        <v>440</v>
      </c>
    </row>
    <row r="641" ht="15" customHeight="1" spans="1:7">
      <c r="A641" s="38"/>
      <c r="B641" s="38"/>
      <c r="C641" s="163" t="s">
        <v>54</v>
      </c>
      <c r="D641" s="88" t="s">
        <v>14</v>
      </c>
      <c r="E641" s="96">
        <v>1</v>
      </c>
      <c r="F641" s="95">
        <v>20</v>
      </c>
      <c r="G641" s="90">
        <f t="shared" si="29"/>
        <v>20</v>
      </c>
    </row>
    <row r="642" ht="15" customHeight="1" spans="1:7">
      <c r="A642" s="38"/>
      <c r="B642" s="38"/>
      <c r="C642" s="163" t="s">
        <v>18</v>
      </c>
      <c r="D642" s="88" t="s">
        <v>14</v>
      </c>
      <c r="E642" s="96">
        <v>3</v>
      </c>
      <c r="F642" s="95">
        <v>120</v>
      </c>
      <c r="G642" s="90">
        <f t="shared" si="29"/>
        <v>360</v>
      </c>
    </row>
    <row r="643" ht="15" customHeight="1" spans="1:7">
      <c r="A643" s="38"/>
      <c r="B643" s="38"/>
      <c r="C643" s="163" t="s">
        <v>87</v>
      </c>
      <c r="D643" s="88" t="s">
        <v>14</v>
      </c>
      <c r="E643" s="96">
        <v>1</v>
      </c>
      <c r="F643" s="95">
        <v>20</v>
      </c>
      <c r="G643" s="90">
        <f t="shared" si="29"/>
        <v>20</v>
      </c>
    </row>
    <row r="644" ht="15" customHeight="1" spans="1:7">
      <c r="A644" s="38"/>
      <c r="B644" s="38"/>
      <c r="C644" s="163" t="s">
        <v>16</v>
      </c>
      <c r="D644" s="88" t="s">
        <v>14</v>
      </c>
      <c r="E644" s="96">
        <v>1</v>
      </c>
      <c r="F644" s="95">
        <v>200</v>
      </c>
      <c r="G644" s="90">
        <f t="shared" si="29"/>
        <v>200</v>
      </c>
    </row>
    <row r="645" ht="15" customHeight="1" spans="1:7">
      <c r="A645" s="38"/>
      <c r="B645" s="38"/>
      <c r="C645" s="163" t="s">
        <v>118</v>
      </c>
      <c r="D645" s="88" t="s">
        <v>14</v>
      </c>
      <c r="E645" s="96">
        <v>9</v>
      </c>
      <c r="F645" s="95">
        <v>20</v>
      </c>
      <c r="G645" s="90">
        <f t="shared" si="29"/>
        <v>180</v>
      </c>
    </row>
    <row r="646" ht="15" customHeight="1" spans="1:7">
      <c r="A646" s="38"/>
      <c r="B646" s="38"/>
      <c r="C646" s="163" t="s">
        <v>23</v>
      </c>
      <c r="D646" s="88" t="s">
        <v>14</v>
      </c>
      <c r="E646" s="96">
        <v>6</v>
      </c>
      <c r="F646" s="95">
        <v>220</v>
      </c>
      <c r="G646" s="90">
        <f t="shared" si="29"/>
        <v>1320</v>
      </c>
    </row>
    <row r="647" ht="15" customHeight="1" spans="1:7">
      <c r="A647" s="38"/>
      <c r="B647" s="38"/>
      <c r="C647" s="163" t="s">
        <v>24</v>
      </c>
      <c r="D647" s="88" t="s">
        <v>14</v>
      </c>
      <c r="E647" s="96">
        <v>12</v>
      </c>
      <c r="F647" s="95">
        <v>120</v>
      </c>
      <c r="G647" s="90">
        <f t="shared" si="29"/>
        <v>1440</v>
      </c>
    </row>
    <row r="648" ht="15" customHeight="1" spans="1:7">
      <c r="A648" s="38"/>
      <c r="B648" s="38"/>
      <c r="C648" s="163" t="s">
        <v>208</v>
      </c>
      <c r="D648" s="88" t="s">
        <v>12</v>
      </c>
      <c r="E648" s="96">
        <v>7</v>
      </c>
      <c r="F648" s="95">
        <v>3000</v>
      </c>
      <c r="G648" s="90">
        <f t="shared" si="29"/>
        <v>21000</v>
      </c>
    </row>
    <row r="649" ht="15" customHeight="1" spans="1:7">
      <c r="A649" s="38"/>
      <c r="B649" s="38"/>
      <c r="C649" s="163" t="s">
        <v>158</v>
      </c>
      <c r="D649" s="88" t="s">
        <v>12</v>
      </c>
      <c r="E649" s="96">
        <v>1</v>
      </c>
      <c r="F649" s="95">
        <v>4500</v>
      </c>
      <c r="G649" s="90">
        <f t="shared" si="29"/>
        <v>4500</v>
      </c>
    </row>
    <row r="650" ht="15" customHeight="1" spans="1:7">
      <c r="A650" s="38"/>
      <c r="B650" s="38"/>
      <c r="C650" s="163" t="s">
        <v>11</v>
      </c>
      <c r="D650" s="88" t="s">
        <v>12</v>
      </c>
      <c r="E650" s="96">
        <v>1</v>
      </c>
      <c r="F650" s="95">
        <v>4000</v>
      </c>
      <c r="G650" s="90">
        <f t="shared" si="29"/>
        <v>4000</v>
      </c>
    </row>
    <row r="651" ht="15" customHeight="1" spans="1:7">
      <c r="A651" s="38"/>
      <c r="B651" s="38"/>
      <c r="C651" s="96" t="s">
        <v>58</v>
      </c>
      <c r="D651" s="88" t="s">
        <v>59</v>
      </c>
      <c r="E651" s="187">
        <v>79.31</v>
      </c>
      <c r="F651" s="95">
        <v>65</v>
      </c>
      <c r="G651" s="90">
        <f t="shared" si="29"/>
        <v>5155.15</v>
      </c>
    </row>
    <row r="652" ht="15" customHeight="1" spans="1:7">
      <c r="A652" s="38"/>
      <c r="B652" s="38"/>
      <c r="C652" s="96"/>
      <c r="D652" s="88" t="s">
        <v>59</v>
      </c>
      <c r="E652" s="187">
        <v>3.88</v>
      </c>
      <c r="F652" s="95">
        <v>65</v>
      </c>
      <c r="G652" s="90">
        <f t="shared" si="29"/>
        <v>252.2</v>
      </c>
    </row>
    <row r="653" ht="15" customHeight="1" spans="1:7">
      <c r="A653" s="38"/>
      <c r="B653" s="38"/>
      <c r="C653" s="96"/>
      <c r="D653" s="88" t="s">
        <v>59</v>
      </c>
      <c r="E653" s="187">
        <v>14.28</v>
      </c>
      <c r="F653" s="95">
        <v>65</v>
      </c>
      <c r="G653" s="90">
        <f t="shared" si="29"/>
        <v>928.2</v>
      </c>
    </row>
    <row r="654" ht="15" customHeight="1" spans="1:7">
      <c r="A654" s="38"/>
      <c r="B654" s="38"/>
      <c r="C654" s="96"/>
      <c r="D654" s="88" t="s">
        <v>59</v>
      </c>
      <c r="E654" s="187">
        <v>24.75</v>
      </c>
      <c r="F654" s="95">
        <v>65</v>
      </c>
      <c r="G654" s="90">
        <f t="shared" si="29"/>
        <v>1608.75</v>
      </c>
    </row>
    <row r="655" ht="15" customHeight="1" spans="1:7">
      <c r="A655" s="38"/>
      <c r="B655" s="38"/>
      <c r="C655" s="96"/>
      <c r="D655" s="88" t="s">
        <v>59</v>
      </c>
      <c r="E655" s="187">
        <v>0.8</v>
      </c>
      <c r="F655" s="95">
        <v>65</v>
      </c>
      <c r="G655" s="90">
        <f t="shared" si="29"/>
        <v>52</v>
      </c>
    </row>
    <row r="656" ht="15" customHeight="1" spans="1:7">
      <c r="A656" s="38"/>
      <c r="B656" s="38"/>
      <c r="C656" s="96"/>
      <c r="D656" s="88" t="s">
        <v>59</v>
      </c>
      <c r="E656" s="187">
        <v>20.9</v>
      </c>
      <c r="F656" s="95">
        <v>65</v>
      </c>
      <c r="G656" s="90">
        <f t="shared" si="29"/>
        <v>1358.5</v>
      </c>
    </row>
    <row r="657" ht="15" customHeight="1" spans="1:7">
      <c r="A657" s="38"/>
      <c r="B657" s="38"/>
      <c r="C657" s="187" t="s">
        <v>62</v>
      </c>
      <c r="D657" s="88" t="s">
        <v>61</v>
      </c>
      <c r="E657" s="187">
        <v>12.96</v>
      </c>
      <c r="F657" s="95">
        <v>180</v>
      </c>
      <c r="G657" s="90">
        <f t="shared" si="29"/>
        <v>2332.8</v>
      </c>
    </row>
    <row r="658" ht="15" customHeight="1" spans="1:7">
      <c r="A658" s="38"/>
      <c r="B658" s="38"/>
      <c r="C658" s="187" t="s">
        <v>122</v>
      </c>
      <c r="D658" s="88" t="s">
        <v>61</v>
      </c>
      <c r="E658" s="187">
        <v>7.13</v>
      </c>
      <c r="F658" s="95">
        <v>320</v>
      </c>
      <c r="G658" s="90">
        <f t="shared" si="29"/>
        <v>2281.6</v>
      </c>
    </row>
    <row r="659" ht="15" customHeight="1" spans="1:7">
      <c r="A659" s="38"/>
      <c r="B659" s="38"/>
      <c r="C659" s="187" t="s">
        <v>209</v>
      </c>
      <c r="D659" s="88" t="s">
        <v>61</v>
      </c>
      <c r="E659" s="187">
        <v>115.92</v>
      </c>
      <c r="F659" s="88">
        <v>180</v>
      </c>
      <c r="G659" s="90">
        <f t="shared" si="29"/>
        <v>20865.6</v>
      </c>
    </row>
    <row r="660" ht="15" customHeight="1" spans="1:7">
      <c r="A660" s="38"/>
      <c r="B660" s="38"/>
      <c r="C660" s="187" t="s">
        <v>104</v>
      </c>
      <c r="D660" s="88" t="s">
        <v>59</v>
      </c>
      <c r="E660" s="187">
        <v>8.64</v>
      </c>
      <c r="F660" s="88">
        <v>100</v>
      </c>
      <c r="G660" s="90">
        <f t="shared" si="29"/>
        <v>864</v>
      </c>
    </row>
    <row r="661" ht="15" customHeight="1" spans="1:7">
      <c r="A661" s="38"/>
      <c r="B661" s="38"/>
      <c r="C661" s="187" t="s">
        <v>65</v>
      </c>
      <c r="D661" s="88" t="s">
        <v>59</v>
      </c>
      <c r="E661" s="187">
        <v>0.51</v>
      </c>
      <c r="F661" s="95">
        <v>65</v>
      </c>
      <c r="G661" s="90">
        <f t="shared" si="29"/>
        <v>33.15</v>
      </c>
    </row>
    <row r="662" ht="15" customHeight="1" spans="1:7">
      <c r="A662" s="38"/>
      <c r="B662" s="38"/>
      <c r="C662" s="187"/>
      <c r="D662" s="88" t="s">
        <v>59</v>
      </c>
      <c r="E662" s="187">
        <v>1.2</v>
      </c>
      <c r="F662" s="95">
        <v>65</v>
      </c>
      <c r="G662" s="90">
        <f t="shared" si="29"/>
        <v>78</v>
      </c>
    </row>
    <row r="663" ht="15" customHeight="1" spans="1:7">
      <c r="A663" s="38"/>
      <c r="B663" s="38"/>
      <c r="C663" s="222" t="s">
        <v>66</v>
      </c>
      <c r="D663" s="88" t="s">
        <v>61</v>
      </c>
      <c r="E663" s="187">
        <v>0.39</v>
      </c>
      <c r="F663" s="95">
        <v>120</v>
      </c>
      <c r="G663" s="90">
        <f t="shared" si="29"/>
        <v>46.8</v>
      </c>
    </row>
    <row r="664" ht="15" customHeight="1" spans="1:7">
      <c r="A664" s="38"/>
      <c r="B664" s="38"/>
      <c r="C664" s="223"/>
      <c r="D664" s="88" t="s">
        <v>61</v>
      </c>
      <c r="E664" s="187">
        <v>0.32</v>
      </c>
      <c r="F664" s="95">
        <v>120</v>
      </c>
      <c r="G664" s="90">
        <f t="shared" si="29"/>
        <v>38.4</v>
      </c>
    </row>
    <row r="665" ht="15" customHeight="1" spans="1:7">
      <c r="A665" s="38"/>
      <c r="B665" s="38"/>
      <c r="C665" s="224"/>
      <c r="D665" s="88" t="s">
        <v>61</v>
      </c>
      <c r="E665" s="187">
        <v>62.8</v>
      </c>
      <c r="F665" s="95">
        <v>120</v>
      </c>
      <c r="G665" s="90">
        <f t="shared" si="29"/>
        <v>7536</v>
      </c>
    </row>
    <row r="666" ht="15" customHeight="1" spans="1:7">
      <c r="A666" s="38"/>
      <c r="B666" s="38"/>
      <c r="C666" s="187" t="s">
        <v>67</v>
      </c>
      <c r="D666" s="88" t="s">
        <v>61</v>
      </c>
      <c r="E666" s="187">
        <v>9.11</v>
      </c>
      <c r="F666" s="95">
        <v>180</v>
      </c>
      <c r="G666" s="90">
        <f t="shared" ref="G666:G675" si="30">E666*F666</f>
        <v>1639.8</v>
      </c>
    </row>
    <row r="667" ht="15" customHeight="1" spans="1:7">
      <c r="A667" s="38"/>
      <c r="B667" s="38"/>
      <c r="C667" s="187"/>
      <c r="D667" s="88" t="s">
        <v>61</v>
      </c>
      <c r="E667" s="187">
        <v>6.06</v>
      </c>
      <c r="F667" s="95">
        <v>180</v>
      </c>
      <c r="G667" s="90">
        <f t="shared" si="30"/>
        <v>1090.8</v>
      </c>
    </row>
    <row r="668" ht="15" customHeight="1" spans="1:7">
      <c r="A668" s="38"/>
      <c r="B668" s="38"/>
      <c r="C668" s="187" t="s">
        <v>183</v>
      </c>
      <c r="D668" s="88" t="s">
        <v>61</v>
      </c>
      <c r="E668" s="187">
        <v>2.84</v>
      </c>
      <c r="F668" s="95">
        <v>180</v>
      </c>
      <c r="G668" s="90">
        <f t="shared" si="30"/>
        <v>511.2</v>
      </c>
    </row>
    <row r="669" ht="15" customHeight="1" spans="1:7">
      <c r="A669" s="38"/>
      <c r="B669" s="38"/>
      <c r="C669" s="187" t="s">
        <v>105</v>
      </c>
      <c r="D669" s="88" t="s">
        <v>61</v>
      </c>
      <c r="E669" s="187">
        <v>6.72</v>
      </c>
      <c r="F669" s="95">
        <v>85</v>
      </c>
      <c r="G669" s="90">
        <f t="shared" si="30"/>
        <v>571.2</v>
      </c>
    </row>
    <row r="670" ht="15" customHeight="1" spans="1:7">
      <c r="A670" s="38"/>
      <c r="B670" s="38"/>
      <c r="C670" s="187" t="s">
        <v>74</v>
      </c>
      <c r="D670" s="88" t="s">
        <v>73</v>
      </c>
      <c r="E670" s="187">
        <v>1</v>
      </c>
      <c r="F670" s="95">
        <v>1000</v>
      </c>
      <c r="G670" s="90">
        <f t="shared" si="30"/>
        <v>1000</v>
      </c>
    </row>
    <row r="671" ht="15" customHeight="1" spans="1:7">
      <c r="A671" s="38"/>
      <c r="B671" s="38"/>
      <c r="C671" s="96" t="s">
        <v>210</v>
      </c>
      <c r="D671" s="88" t="s">
        <v>73</v>
      </c>
      <c r="E671" s="187">
        <v>1</v>
      </c>
      <c r="F671" s="95">
        <v>1000</v>
      </c>
      <c r="G671" s="90">
        <f t="shared" si="30"/>
        <v>1000</v>
      </c>
    </row>
    <row r="672" ht="15" customHeight="1" spans="1:7">
      <c r="A672" s="38"/>
      <c r="B672" s="38"/>
      <c r="C672" s="187" t="s">
        <v>75</v>
      </c>
      <c r="D672" s="88" t="s">
        <v>73</v>
      </c>
      <c r="E672" s="187">
        <v>1</v>
      </c>
      <c r="F672" s="95">
        <v>4000</v>
      </c>
      <c r="G672" s="90">
        <f t="shared" si="30"/>
        <v>4000</v>
      </c>
    </row>
    <row r="673" ht="15" customHeight="1" spans="1:7">
      <c r="A673" s="38"/>
      <c r="B673" s="38"/>
      <c r="C673" s="187" t="s">
        <v>103</v>
      </c>
      <c r="D673" s="88" t="s">
        <v>73</v>
      </c>
      <c r="E673" s="187">
        <v>2</v>
      </c>
      <c r="F673" s="95">
        <v>1000</v>
      </c>
      <c r="G673" s="90">
        <f t="shared" si="30"/>
        <v>2000</v>
      </c>
    </row>
    <row r="674" ht="15" customHeight="1" spans="1:7">
      <c r="A674" s="38"/>
      <c r="B674" s="38"/>
      <c r="C674" s="187" t="s">
        <v>76</v>
      </c>
      <c r="D674" s="88" t="s">
        <v>71</v>
      </c>
      <c r="E674" s="187">
        <v>15.49</v>
      </c>
      <c r="F674" s="95">
        <v>70</v>
      </c>
      <c r="G674" s="90">
        <f t="shared" si="30"/>
        <v>1084.3</v>
      </c>
    </row>
    <row r="675" ht="15" customHeight="1" spans="1:7">
      <c r="A675" s="38"/>
      <c r="B675" s="38"/>
      <c r="C675" s="187" t="s">
        <v>78</v>
      </c>
      <c r="D675" s="88" t="s">
        <v>59</v>
      </c>
      <c r="E675" s="187">
        <v>248.44</v>
      </c>
      <c r="F675" s="95">
        <v>560</v>
      </c>
      <c r="G675" s="90">
        <f t="shared" si="30"/>
        <v>139126.4</v>
      </c>
    </row>
    <row r="676" ht="15" customHeight="1" spans="1:7">
      <c r="A676" s="38"/>
      <c r="B676" s="38" t="s">
        <v>80</v>
      </c>
      <c r="C676" s="163"/>
      <c r="D676" s="88"/>
      <c r="E676" s="96"/>
      <c r="F676" s="95"/>
      <c r="G676" s="104">
        <f>SUM(G596:G675)</f>
        <v>268014.85</v>
      </c>
    </row>
    <row r="677" ht="15" customHeight="1" spans="1:7">
      <c r="A677" s="38">
        <v>15</v>
      </c>
      <c r="B677" s="38" t="s">
        <v>211</v>
      </c>
      <c r="C677" s="163" t="s">
        <v>56</v>
      </c>
      <c r="D677" s="88" t="s">
        <v>14</v>
      </c>
      <c r="E677" s="96">
        <v>6</v>
      </c>
      <c r="F677" s="95">
        <v>90</v>
      </c>
      <c r="G677" s="90">
        <f t="shared" ref="G677:G682" si="31">E677*F677</f>
        <v>540</v>
      </c>
    </row>
    <row r="678" ht="15" customHeight="1" spans="1:7">
      <c r="A678" s="38"/>
      <c r="B678" s="38"/>
      <c r="C678" s="163" t="s">
        <v>115</v>
      </c>
      <c r="D678" s="88" t="s">
        <v>14</v>
      </c>
      <c r="E678" s="96">
        <v>2</v>
      </c>
      <c r="F678" s="95">
        <v>20</v>
      </c>
      <c r="G678" s="90">
        <f t="shared" si="31"/>
        <v>40</v>
      </c>
    </row>
    <row r="679" ht="15" customHeight="1" spans="1:7">
      <c r="A679" s="38"/>
      <c r="B679" s="38"/>
      <c r="C679" s="163" t="s">
        <v>136</v>
      </c>
      <c r="D679" s="88" t="s">
        <v>14</v>
      </c>
      <c r="E679" s="96">
        <v>5</v>
      </c>
      <c r="F679" s="95">
        <v>10</v>
      </c>
      <c r="G679" s="90">
        <f t="shared" si="31"/>
        <v>50</v>
      </c>
    </row>
    <row r="680" ht="15" customHeight="1" spans="1:7">
      <c r="A680" s="38"/>
      <c r="B680" s="38"/>
      <c r="C680" s="163" t="s">
        <v>212</v>
      </c>
      <c r="D680" s="88" t="s">
        <v>14</v>
      </c>
      <c r="E680" s="96">
        <v>1</v>
      </c>
      <c r="F680" s="95">
        <v>20</v>
      </c>
      <c r="G680" s="90">
        <f t="shared" si="31"/>
        <v>20</v>
      </c>
    </row>
    <row r="681" ht="15" customHeight="1" spans="1:7">
      <c r="A681" s="38"/>
      <c r="B681" s="38"/>
      <c r="C681" s="163" t="s">
        <v>144</v>
      </c>
      <c r="D681" s="88" t="s">
        <v>14</v>
      </c>
      <c r="E681" s="96">
        <v>2</v>
      </c>
      <c r="F681" s="95">
        <v>90</v>
      </c>
      <c r="G681" s="90">
        <f t="shared" si="31"/>
        <v>180</v>
      </c>
    </row>
    <row r="682" ht="15" customHeight="1" spans="1:7">
      <c r="A682" s="38"/>
      <c r="B682" s="38"/>
      <c r="C682" s="163" t="s">
        <v>126</v>
      </c>
      <c r="D682" s="88" t="s">
        <v>14</v>
      </c>
      <c r="E682" s="96">
        <v>1</v>
      </c>
      <c r="F682" s="95">
        <v>90</v>
      </c>
      <c r="G682" s="90">
        <f t="shared" si="31"/>
        <v>90</v>
      </c>
    </row>
    <row r="683" ht="15" customHeight="1" spans="1:7">
      <c r="A683" s="38"/>
      <c r="B683" s="38"/>
      <c r="C683" s="163" t="s">
        <v>152</v>
      </c>
      <c r="D683" s="88" t="s">
        <v>14</v>
      </c>
      <c r="E683" s="96">
        <v>1</v>
      </c>
      <c r="F683" s="95">
        <v>20</v>
      </c>
      <c r="G683" s="90">
        <f t="shared" ref="G682:G695" si="32">E683*F683</f>
        <v>20</v>
      </c>
    </row>
    <row r="684" ht="15" customHeight="1" spans="1:7">
      <c r="A684" s="38"/>
      <c r="B684" s="38"/>
      <c r="C684" s="163" t="s">
        <v>116</v>
      </c>
      <c r="D684" s="88" t="s">
        <v>14</v>
      </c>
      <c r="E684" s="96">
        <v>2</v>
      </c>
      <c r="F684" s="95">
        <v>50</v>
      </c>
      <c r="G684" s="90">
        <f t="shared" si="32"/>
        <v>100</v>
      </c>
    </row>
    <row r="685" ht="15" customHeight="1" spans="1:7">
      <c r="A685" s="38"/>
      <c r="B685" s="38"/>
      <c r="C685" s="163" t="s">
        <v>94</v>
      </c>
      <c r="D685" s="88" t="s">
        <v>14</v>
      </c>
      <c r="E685" s="96">
        <v>5</v>
      </c>
      <c r="F685" s="95">
        <v>100</v>
      </c>
      <c r="G685" s="90">
        <f t="shared" si="32"/>
        <v>500</v>
      </c>
    </row>
    <row r="686" ht="15" customHeight="1" spans="1:7">
      <c r="A686" s="38"/>
      <c r="B686" s="38"/>
      <c r="C686" s="163" t="s">
        <v>42</v>
      </c>
      <c r="D686" s="88" t="s">
        <v>14</v>
      </c>
      <c r="E686" s="96">
        <v>2</v>
      </c>
      <c r="F686" s="95">
        <v>220</v>
      </c>
      <c r="G686" s="90">
        <f t="shared" si="32"/>
        <v>440</v>
      </c>
    </row>
    <row r="687" ht="15" customHeight="1" spans="1:7">
      <c r="A687" s="38"/>
      <c r="B687" s="38"/>
      <c r="C687" s="163" t="s">
        <v>45</v>
      </c>
      <c r="D687" s="88" t="s">
        <v>14</v>
      </c>
      <c r="E687" s="96">
        <v>7</v>
      </c>
      <c r="F687" s="95">
        <v>100</v>
      </c>
      <c r="G687" s="90">
        <f t="shared" si="32"/>
        <v>700</v>
      </c>
    </row>
    <row r="688" ht="15" customHeight="1" spans="1:7">
      <c r="A688" s="38"/>
      <c r="B688" s="38"/>
      <c r="C688" s="163" t="s">
        <v>96</v>
      </c>
      <c r="D688" s="88" t="s">
        <v>14</v>
      </c>
      <c r="E688" s="96">
        <v>6</v>
      </c>
      <c r="F688" s="95">
        <v>70</v>
      </c>
      <c r="G688" s="90">
        <f t="shared" si="32"/>
        <v>420</v>
      </c>
    </row>
    <row r="689" ht="15" customHeight="1" spans="1:7">
      <c r="A689" s="38"/>
      <c r="B689" s="38"/>
      <c r="C689" s="163" t="s">
        <v>83</v>
      </c>
      <c r="D689" s="88" t="s">
        <v>14</v>
      </c>
      <c r="E689" s="96">
        <v>1</v>
      </c>
      <c r="F689" s="95">
        <v>50</v>
      </c>
      <c r="G689" s="90">
        <f t="shared" si="32"/>
        <v>50</v>
      </c>
    </row>
    <row r="690" ht="15" customHeight="1" spans="1:7">
      <c r="A690" s="38"/>
      <c r="B690" s="38"/>
      <c r="C690" s="163" t="s">
        <v>15</v>
      </c>
      <c r="D690" s="88" t="s">
        <v>14</v>
      </c>
      <c r="E690" s="96">
        <v>1</v>
      </c>
      <c r="F690" s="95">
        <v>120</v>
      </c>
      <c r="G690" s="90">
        <f t="shared" si="32"/>
        <v>120</v>
      </c>
    </row>
    <row r="691" ht="15" customHeight="1" spans="1:7">
      <c r="A691" s="38"/>
      <c r="B691" s="38"/>
      <c r="C691" s="163" t="s">
        <v>95</v>
      </c>
      <c r="D691" s="88" t="s">
        <v>14</v>
      </c>
      <c r="E691" s="96">
        <v>4</v>
      </c>
      <c r="F691" s="95">
        <v>15</v>
      </c>
      <c r="G691" s="90">
        <f t="shared" si="32"/>
        <v>60</v>
      </c>
    </row>
    <row r="692" ht="15" customHeight="1" spans="1:7">
      <c r="A692" s="38"/>
      <c r="B692" s="38"/>
      <c r="C692" s="163" t="s">
        <v>17</v>
      </c>
      <c r="D692" s="88" t="s">
        <v>14</v>
      </c>
      <c r="E692" s="96">
        <v>3</v>
      </c>
      <c r="F692" s="95">
        <v>200</v>
      </c>
      <c r="G692" s="90">
        <f t="shared" si="32"/>
        <v>600</v>
      </c>
    </row>
    <row r="693" ht="15" customHeight="1" spans="1:7">
      <c r="A693" s="38"/>
      <c r="B693" s="38"/>
      <c r="C693" s="163" t="s">
        <v>18</v>
      </c>
      <c r="D693" s="88" t="s">
        <v>14</v>
      </c>
      <c r="E693" s="96">
        <v>2</v>
      </c>
      <c r="F693" s="95">
        <v>120</v>
      </c>
      <c r="G693" s="90">
        <f t="shared" si="32"/>
        <v>240</v>
      </c>
    </row>
    <row r="694" ht="15" customHeight="1" spans="1:7">
      <c r="A694" s="38"/>
      <c r="B694" s="38"/>
      <c r="C694" s="163" t="s">
        <v>139</v>
      </c>
      <c r="D694" s="88" t="s">
        <v>14</v>
      </c>
      <c r="E694" s="96">
        <v>5</v>
      </c>
      <c r="F694" s="95">
        <v>10</v>
      </c>
      <c r="G694" s="90">
        <f t="shared" si="32"/>
        <v>50</v>
      </c>
    </row>
    <row r="695" ht="15" customHeight="1" spans="1:7">
      <c r="A695" s="38"/>
      <c r="B695" s="38"/>
      <c r="C695" s="163" t="s">
        <v>11</v>
      </c>
      <c r="D695" s="88" t="s">
        <v>12</v>
      </c>
      <c r="E695" s="96">
        <v>1</v>
      </c>
      <c r="F695" s="95">
        <v>4000</v>
      </c>
      <c r="G695" s="90">
        <f t="shared" si="32"/>
        <v>4000</v>
      </c>
    </row>
    <row r="696" ht="15" customHeight="1" spans="1:7">
      <c r="A696" s="38"/>
      <c r="B696" s="38"/>
      <c r="C696" s="96" t="s">
        <v>58</v>
      </c>
      <c r="D696" s="88" t="s">
        <v>59</v>
      </c>
      <c r="E696" s="187">
        <v>24.86</v>
      </c>
      <c r="F696" s="95">
        <v>65</v>
      </c>
      <c r="G696" s="90">
        <f t="shared" ref="G696:G727" si="33">E696*F696</f>
        <v>1615.9</v>
      </c>
    </row>
    <row r="697" ht="15" customHeight="1" spans="1:7">
      <c r="A697" s="38"/>
      <c r="B697" s="38"/>
      <c r="C697" s="96"/>
      <c r="D697" s="88" t="s">
        <v>59</v>
      </c>
      <c r="E697" s="187">
        <v>3.85</v>
      </c>
      <c r="F697" s="95">
        <v>65</v>
      </c>
      <c r="G697" s="90">
        <f t="shared" si="33"/>
        <v>250.25</v>
      </c>
    </row>
    <row r="698" ht="15" customHeight="1" spans="1:7">
      <c r="A698" s="38"/>
      <c r="B698" s="38"/>
      <c r="C698" s="96"/>
      <c r="D698" s="88" t="s">
        <v>59</v>
      </c>
      <c r="E698" s="187">
        <v>15.6</v>
      </c>
      <c r="F698" s="95">
        <v>65</v>
      </c>
      <c r="G698" s="90">
        <f t="shared" si="33"/>
        <v>1014</v>
      </c>
    </row>
    <row r="699" ht="15" customHeight="1" spans="1:7">
      <c r="A699" s="38"/>
      <c r="B699" s="38"/>
      <c r="C699" s="96"/>
      <c r="D699" s="88" t="s">
        <v>59</v>
      </c>
      <c r="E699" s="187">
        <v>1.5</v>
      </c>
      <c r="F699" s="95">
        <v>65</v>
      </c>
      <c r="G699" s="90">
        <f t="shared" si="33"/>
        <v>97.5</v>
      </c>
    </row>
    <row r="700" ht="15" customHeight="1" spans="1:7">
      <c r="A700" s="38"/>
      <c r="B700" s="38"/>
      <c r="C700" s="96"/>
      <c r="D700" s="88" t="s">
        <v>59</v>
      </c>
      <c r="E700" s="187">
        <v>4.95</v>
      </c>
      <c r="F700" s="95">
        <v>65</v>
      </c>
      <c r="G700" s="90">
        <f t="shared" si="33"/>
        <v>321.75</v>
      </c>
    </row>
    <row r="701" ht="15" customHeight="1" spans="1:7">
      <c r="A701" s="38"/>
      <c r="B701" s="38"/>
      <c r="C701" s="96"/>
      <c r="D701" s="88" t="s">
        <v>59</v>
      </c>
      <c r="E701" s="187">
        <v>5.32</v>
      </c>
      <c r="F701" s="95">
        <v>65</v>
      </c>
      <c r="G701" s="90">
        <f t="shared" si="33"/>
        <v>345.8</v>
      </c>
    </row>
    <row r="702" ht="15" customHeight="1" spans="1:7">
      <c r="A702" s="38"/>
      <c r="B702" s="38"/>
      <c r="C702" s="96"/>
      <c r="D702" s="88" t="s">
        <v>59</v>
      </c>
      <c r="E702" s="187">
        <v>16.55</v>
      </c>
      <c r="F702" s="95">
        <v>65</v>
      </c>
      <c r="G702" s="90">
        <f t="shared" si="33"/>
        <v>1075.75</v>
      </c>
    </row>
    <row r="703" ht="15" customHeight="1" spans="1:7">
      <c r="A703" s="38"/>
      <c r="B703" s="38"/>
      <c r="C703" s="96"/>
      <c r="D703" s="88" t="s">
        <v>59</v>
      </c>
      <c r="E703" s="187">
        <v>3.48</v>
      </c>
      <c r="F703" s="95">
        <v>65</v>
      </c>
      <c r="G703" s="90">
        <f t="shared" si="33"/>
        <v>226.2</v>
      </c>
    </row>
    <row r="704" ht="15" customHeight="1" spans="1:7">
      <c r="A704" s="38"/>
      <c r="B704" s="38"/>
      <c r="C704" s="96"/>
      <c r="D704" s="88" t="s">
        <v>59</v>
      </c>
      <c r="E704" s="187">
        <v>108.68</v>
      </c>
      <c r="F704" s="95">
        <v>65</v>
      </c>
      <c r="G704" s="90">
        <f t="shared" si="33"/>
        <v>7064.2</v>
      </c>
    </row>
    <row r="705" ht="15" customHeight="1" spans="1:7">
      <c r="A705" s="38"/>
      <c r="B705" s="38"/>
      <c r="C705" s="96" t="s">
        <v>60</v>
      </c>
      <c r="D705" s="88" t="s">
        <v>61</v>
      </c>
      <c r="E705" s="187">
        <v>2.97</v>
      </c>
      <c r="F705" s="95">
        <v>180</v>
      </c>
      <c r="G705" s="90">
        <f t="shared" si="33"/>
        <v>534.6</v>
      </c>
    </row>
    <row r="706" ht="15" customHeight="1" spans="1:7">
      <c r="A706" s="38"/>
      <c r="B706" s="38"/>
      <c r="C706" s="96"/>
      <c r="D706" s="88" t="s">
        <v>61</v>
      </c>
      <c r="E706" s="187">
        <v>3.24</v>
      </c>
      <c r="F706" s="95">
        <v>180</v>
      </c>
      <c r="G706" s="90">
        <f t="shared" si="33"/>
        <v>583.2</v>
      </c>
    </row>
    <row r="707" ht="15" customHeight="1" spans="1:7">
      <c r="A707" s="38"/>
      <c r="B707" s="38"/>
      <c r="C707" s="96"/>
      <c r="D707" s="88" t="s">
        <v>61</v>
      </c>
      <c r="E707" s="187">
        <v>19.78</v>
      </c>
      <c r="F707" s="95">
        <v>180</v>
      </c>
      <c r="G707" s="90">
        <f t="shared" si="33"/>
        <v>3560.4</v>
      </c>
    </row>
    <row r="708" ht="15" customHeight="1" spans="1:7">
      <c r="A708" s="38"/>
      <c r="B708" s="38"/>
      <c r="C708" s="96"/>
      <c r="D708" s="88" t="s">
        <v>61</v>
      </c>
      <c r="E708" s="187">
        <v>22.5</v>
      </c>
      <c r="F708" s="95">
        <v>180</v>
      </c>
      <c r="G708" s="90">
        <f t="shared" si="33"/>
        <v>4050</v>
      </c>
    </row>
    <row r="709" ht="15" customHeight="1" spans="1:7">
      <c r="A709" s="38"/>
      <c r="B709" s="38"/>
      <c r="C709" s="187" t="s">
        <v>63</v>
      </c>
      <c r="D709" s="88" t="s">
        <v>61</v>
      </c>
      <c r="E709" s="187">
        <v>6.77</v>
      </c>
      <c r="F709" s="95">
        <v>140</v>
      </c>
      <c r="G709" s="90">
        <f t="shared" si="33"/>
        <v>947.8</v>
      </c>
    </row>
    <row r="710" ht="15" customHeight="1" spans="1:7">
      <c r="A710" s="38"/>
      <c r="B710" s="38"/>
      <c r="C710" s="187"/>
      <c r="D710" s="88" t="s">
        <v>61</v>
      </c>
      <c r="E710" s="187">
        <v>0.3</v>
      </c>
      <c r="F710" s="95">
        <v>140</v>
      </c>
      <c r="G710" s="90">
        <f t="shared" si="33"/>
        <v>42</v>
      </c>
    </row>
    <row r="711" ht="15" customHeight="1" spans="1:7">
      <c r="A711" s="38"/>
      <c r="B711" s="38"/>
      <c r="C711" s="187"/>
      <c r="D711" s="88" t="s">
        <v>61</v>
      </c>
      <c r="E711" s="187">
        <v>0.22</v>
      </c>
      <c r="F711" s="95">
        <v>140</v>
      </c>
      <c r="G711" s="90">
        <f t="shared" si="33"/>
        <v>30.8</v>
      </c>
    </row>
    <row r="712" ht="15" customHeight="1" spans="1:7">
      <c r="A712" s="38"/>
      <c r="B712" s="38"/>
      <c r="C712" s="187"/>
      <c r="D712" s="88" t="s">
        <v>61</v>
      </c>
      <c r="E712" s="187">
        <v>4.06</v>
      </c>
      <c r="F712" s="95">
        <v>140</v>
      </c>
      <c r="G712" s="90">
        <f t="shared" si="33"/>
        <v>568.4</v>
      </c>
    </row>
    <row r="713" ht="15" customHeight="1" spans="1:7">
      <c r="A713" s="38"/>
      <c r="B713" s="38"/>
      <c r="C713" s="187" t="s">
        <v>104</v>
      </c>
      <c r="D713" s="88" t="s">
        <v>59</v>
      </c>
      <c r="E713" s="187">
        <v>7.15</v>
      </c>
      <c r="F713" s="88">
        <v>100</v>
      </c>
      <c r="G713" s="90">
        <f t="shared" si="33"/>
        <v>715</v>
      </c>
    </row>
    <row r="714" ht="15" customHeight="1" spans="1:7">
      <c r="A714" s="38"/>
      <c r="B714" s="38"/>
      <c r="C714" s="187"/>
      <c r="D714" s="88" t="s">
        <v>59</v>
      </c>
      <c r="E714" s="187">
        <v>13.75</v>
      </c>
      <c r="F714" s="88">
        <v>100</v>
      </c>
      <c r="G714" s="90">
        <f t="shared" si="33"/>
        <v>1375</v>
      </c>
    </row>
    <row r="715" ht="15" customHeight="1" spans="1:7">
      <c r="A715" s="38"/>
      <c r="B715" s="38"/>
      <c r="C715" s="187" t="s">
        <v>65</v>
      </c>
      <c r="D715" s="88" t="s">
        <v>59</v>
      </c>
      <c r="E715" s="187">
        <v>2.92</v>
      </c>
      <c r="F715" s="95">
        <v>65</v>
      </c>
      <c r="G715" s="90">
        <f t="shared" si="33"/>
        <v>189.8</v>
      </c>
    </row>
    <row r="716" ht="15" customHeight="1" spans="1:7">
      <c r="A716" s="38"/>
      <c r="B716" s="38"/>
      <c r="C716" s="187" t="s">
        <v>213</v>
      </c>
      <c r="D716" s="88" t="s">
        <v>61</v>
      </c>
      <c r="E716" s="187">
        <v>0.14</v>
      </c>
      <c r="F716" s="95">
        <v>340</v>
      </c>
      <c r="G716" s="90">
        <f t="shared" si="33"/>
        <v>47.6</v>
      </c>
    </row>
    <row r="717" ht="15" customHeight="1" spans="1:7">
      <c r="A717" s="38"/>
      <c r="B717" s="38"/>
      <c r="C717" s="187" t="s">
        <v>182</v>
      </c>
      <c r="D717" s="88" t="s">
        <v>61</v>
      </c>
      <c r="E717" s="187">
        <v>0.78</v>
      </c>
      <c r="F717" s="95">
        <v>340</v>
      </c>
      <c r="G717" s="90">
        <f t="shared" si="33"/>
        <v>265.2</v>
      </c>
    </row>
    <row r="718" ht="15" customHeight="1" spans="1:7">
      <c r="A718" s="38"/>
      <c r="B718" s="38"/>
      <c r="C718" s="187" t="s">
        <v>66</v>
      </c>
      <c r="D718" s="88" t="s">
        <v>61</v>
      </c>
      <c r="E718" s="187">
        <v>0.35</v>
      </c>
      <c r="F718" s="95">
        <v>340</v>
      </c>
      <c r="G718" s="90">
        <f t="shared" si="33"/>
        <v>119</v>
      </c>
    </row>
    <row r="719" ht="15" customHeight="1" spans="1:7">
      <c r="A719" s="38"/>
      <c r="B719" s="38"/>
      <c r="C719" s="187" t="s">
        <v>64</v>
      </c>
      <c r="D719" s="88" t="s">
        <v>61</v>
      </c>
      <c r="E719" s="187">
        <v>1.54</v>
      </c>
      <c r="F719" s="95">
        <v>340</v>
      </c>
      <c r="G719" s="90">
        <f t="shared" si="33"/>
        <v>523.6</v>
      </c>
    </row>
    <row r="720" ht="15" customHeight="1" spans="1:7">
      <c r="A720" s="38"/>
      <c r="B720" s="38"/>
      <c r="C720" s="187" t="s">
        <v>133</v>
      </c>
      <c r="D720" s="88" t="s">
        <v>61</v>
      </c>
      <c r="E720" s="187">
        <v>3.86</v>
      </c>
      <c r="F720" s="95">
        <v>340</v>
      </c>
      <c r="G720" s="90">
        <f t="shared" si="33"/>
        <v>1312.4</v>
      </c>
    </row>
    <row r="721" ht="15" customHeight="1" spans="1:7">
      <c r="A721" s="38"/>
      <c r="B721" s="38"/>
      <c r="C721" s="187" t="s">
        <v>107</v>
      </c>
      <c r="D721" s="88" t="s">
        <v>71</v>
      </c>
      <c r="E721" s="96">
        <v>1</v>
      </c>
      <c r="F721" s="95">
        <v>200</v>
      </c>
      <c r="G721" s="90">
        <f t="shared" si="33"/>
        <v>200</v>
      </c>
    </row>
    <row r="722" ht="15" customHeight="1" spans="1:7">
      <c r="A722" s="38"/>
      <c r="B722" s="38"/>
      <c r="C722" s="187" t="s">
        <v>76</v>
      </c>
      <c r="D722" s="88" t="s">
        <v>61</v>
      </c>
      <c r="E722" s="187">
        <v>13.65</v>
      </c>
      <c r="F722" s="95">
        <v>70</v>
      </c>
      <c r="G722" s="90">
        <f t="shared" si="33"/>
        <v>955.5</v>
      </c>
    </row>
    <row r="723" ht="15" customHeight="1" spans="1:7">
      <c r="A723" s="38"/>
      <c r="B723" s="38"/>
      <c r="C723" s="187" t="s">
        <v>77</v>
      </c>
      <c r="D723" s="88" t="s">
        <v>59</v>
      </c>
      <c r="E723" s="187">
        <v>226.17</v>
      </c>
      <c r="F723" s="95">
        <v>820</v>
      </c>
      <c r="G723" s="90">
        <f t="shared" si="33"/>
        <v>185459.4</v>
      </c>
    </row>
    <row r="724" ht="15" customHeight="1" spans="1:7">
      <c r="A724" s="38"/>
      <c r="B724" s="38"/>
      <c r="C724" s="187" t="s">
        <v>78</v>
      </c>
      <c r="D724" s="88" t="s">
        <v>59</v>
      </c>
      <c r="E724" s="187">
        <v>32.23</v>
      </c>
      <c r="F724" s="95">
        <v>560</v>
      </c>
      <c r="G724" s="90">
        <f t="shared" si="33"/>
        <v>18048.8</v>
      </c>
    </row>
    <row r="725" ht="15" customHeight="1" spans="1:7">
      <c r="A725" s="38"/>
      <c r="B725" s="38"/>
      <c r="C725" s="96" t="s">
        <v>214</v>
      </c>
      <c r="D725" s="88"/>
      <c r="E725" s="187">
        <v>12.12</v>
      </c>
      <c r="F725" s="95">
        <v>21.67</v>
      </c>
      <c r="G725" s="90">
        <f t="shared" si="33"/>
        <v>262.6404</v>
      </c>
    </row>
    <row r="726" ht="15" customHeight="1" spans="1:7">
      <c r="A726" s="38"/>
      <c r="B726" s="38"/>
      <c r="C726" s="96" t="s">
        <v>215</v>
      </c>
      <c r="D726" s="88"/>
      <c r="E726" s="187">
        <v>0.11</v>
      </c>
      <c r="F726" s="95">
        <v>26.67</v>
      </c>
      <c r="G726" s="90">
        <f t="shared" si="33"/>
        <v>2.9337</v>
      </c>
    </row>
    <row r="727" ht="15" customHeight="1" spans="1:7">
      <c r="A727" s="38"/>
      <c r="B727" s="38"/>
      <c r="C727" s="187" t="s">
        <v>216</v>
      </c>
      <c r="D727" s="88"/>
      <c r="E727" s="187">
        <v>13.64</v>
      </c>
      <c r="F727" s="95">
        <v>160</v>
      </c>
      <c r="G727" s="90">
        <f t="shared" si="33"/>
        <v>2182.4</v>
      </c>
    </row>
    <row r="728" ht="15" customHeight="1" spans="1:7">
      <c r="A728" s="38"/>
      <c r="B728" s="38" t="s">
        <v>80</v>
      </c>
      <c r="C728" s="163"/>
      <c r="D728" s="88"/>
      <c r="E728" s="96"/>
      <c r="F728" s="95"/>
      <c r="G728" s="104">
        <f>SUM(G677:G727)</f>
        <v>242207.8241</v>
      </c>
    </row>
    <row r="729" ht="15" customHeight="1" spans="1:7">
      <c r="A729" s="38">
        <v>16</v>
      </c>
      <c r="B729" s="38" t="s">
        <v>217</v>
      </c>
      <c r="C729" s="163" t="s">
        <v>17</v>
      </c>
      <c r="D729" s="88" t="s">
        <v>14</v>
      </c>
      <c r="E729" s="96">
        <v>1</v>
      </c>
      <c r="F729" s="95">
        <v>200</v>
      </c>
      <c r="G729" s="90">
        <f>E729*F729</f>
        <v>200</v>
      </c>
    </row>
    <row r="730" ht="15" customHeight="1" spans="1:7">
      <c r="A730" s="38"/>
      <c r="B730" s="38"/>
      <c r="C730" s="163" t="s">
        <v>18</v>
      </c>
      <c r="D730" s="88" t="s">
        <v>14</v>
      </c>
      <c r="E730" s="96">
        <v>10</v>
      </c>
      <c r="F730" s="95">
        <v>120</v>
      </c>
      <c r="G730" s="90">
        <f>E730*F730</f>
        <v>1200</v>
      </c>
    </row>
    <row r="731" ht="15" customHeight="1" spans="1:7">
      <c r="A731" s="38"/>
      <c r="B731" s="38"/>
      <c r="C731" s="163" t="s">
        <v>135</v>
      </c>
      <c r="D731" s="88" t="s">
        <v>14</v>
      </c>
      <c r="E731" s="96">
        <v>2</v>
      </c>
      <c r="F731" s="95">
        <v>20</v>
      </c>
      <c r="G731" s="90">
        <f>E731*F731</f>
        <v>40</v>
      </c>
    </row>
    <row r="732" ht="15" customHeight="1" spans="1:7">
      <c r="A732" s="38"/>
      <c r="B732" s="38" t="s">
        <v>80</v>
      </c>
      <c r="C732" s="163"/>
      <c r="D732" s="88"/>
      <c r="E732" s="96"/>
      <c r="F732" s="95"/>
      <c r="G732" s="104">
        <f>SUM(G729:G731)</f>
        <v>1440</v>
      </c>
    </row>
    <row r="733" ht="15" customHeight="1" spans="1:7">
      <c r="A733" s="38">
        <v>17</v>
      </c>
      <c r="B733" s="38" t="s">
        <v>218</v>
      </c>
      <c r="C733" s="163" t="s">
        <v>17</v>
      </c>
      <c r="D733" s="88" t="s">
        <v>14</v>
      </c>
      <c r="E733" s="96">
        <v>5</v>
      </c>
      <c r="F733" s="95">
        <v>200</v>
      </c>
      <c r="G733" s="90">
        <f>E733*F733</f>
        <v>1000</v>
      </c>
    </row>
    <row r="734" ht="15" customHeight="1" spans="1:7">
      <c r="A734" s="38"/>
      <c r="B734" s="38"/>
      <c r="C734" s="163" t="s">
        <v>18</v>
      </c>
      <c r="D734" s="88" t="s">
        <v>14</v>
      </c>
      <c r="E734" s="96">
        <v>5</v>
      </c>
      <c r="F734" s="95">
        <v>120</v>
      </c>
      <c r="G734" s="90">
        <f t="shared" ref="G734:G757" si="34">E734*F734</f>
        <v>600</v>
      </c>
    </row>
    <row r="735" ht="15" customHeight="1" spans="1:7">
      <c r="A735" s="38"/>
      <c r="B735" s="38"/>
      <c r="C735" s="163" t="s">
        <v>33</v>
      </c>
      <c r="D735" s="88" t="s">
        <v>14</v>
      </c>
      <c r="E735" s="96">
        <v>1</v>
      </c>
      <c r="F735" s="95">
        <v>600</v>
      </c>
      <c r="G735" s="90">
        <f t="shared" si="34"/>
        <v>600</v>
      </c>
    </row>
    <row r="736" ht="15" customHeight="1" spans="1:7">
      <c r="A736" s="38"/>
      <c r="B736" s="38"/>
      <c r="C736" s="163" t="s">
        <v>23</v>
      </c>
      <c r="D736" s="88" t="s">
        <v>14</v>
      </c>
      <c r="E736" s="96">
        <v>2</v>
      </c>
      <c r="F736" s="95">
        <v>220</v>
      </c>
      <c r="G736" s="90">
        <f t="shared" si="34"/>
        <v>440</v>
      </c>
    </row>
    <row r="737" ht="15" customHeight="1" spans="1:7">
      <c r="A737" s="38"/>
      <c r="B737" s="38"/>
      <c r="C737" s="163" t="s">
        <v>25</v>
      </c>
      <c r="D737" s="88" t="s">
        <v>14</v>
      </c>
      <c r="E737" s="96">
        <v>1</v>
      </c>
      <c r="F737" s="95">
        <v>220</v>
      </c>
      <c r="G737" s="90">
        <f t="shared" si="34"/>
        <v>220</v>
      </c>
    </row>
    <row r="738" ht="15" customHeight="1" spans="1:7">
      <c r="A738" s="38"/>
      <c r="B738" s="38"/>
      <c r="C738" s="163" t="s">
        <v>16</v>
      </c>
      <c r="D738" s="88" t="s">
        <v>14</v>
      </c>
      <c r="E738" s="130">
        <v>2</v>
      </c>
      <c r="F738" s="88">
        <v>200</v>
      </c>
      <c r="G738" s="90">
        <f t="shared" si="34"/>
        <v>400</v>
      </c>
    </row>
    <row r="739" ht="15" customHeight="1" spans="1:7">
      <c r="A739" s="38"/>
      <c r="B739" s="38"/>
      <c r="C739" s="163" t="s">
        <v>55</v>
      </c>
      <c r="D739" s="88" t="s">
        <v>14</v>
      </c>
      <c r="E739" s="130">
        <v>1</v>
      </c>
      <c r="F739" s="88">
        <v>220</v>
      </c>
      <c r="G739" s="90">
        <f t="shared" si="34"/>
        <v>220</v>
      </c>
    </row>
    <row r="740" ht="15" customHeight="1" spans="1:7">
      <c r="A740" s="38"/>
      <c r="B740" s="38"/>
      <c r="C740" s="163" t="s">
        <v>94</v>
      </c>
      <c r="D740" s="88" t="s">
        <v>14</v>
      </c>
      <c r="E740" s="219">
        <v>6</v>
      </c>
      <c r="F740" s="88">
        <v>100</v>
      </c>
      <c r="G740" s="90">
        <f t="shared" si="34"/>
        <v>600</v>
      </c>
    </row>
    <row r="741" ht="15" customHeight="1" spans="1:7">
      <c r="A741" s="38"/>
      <c r="B741" s="38"/>
      <c r="C741" s="96" t="s">
        <v>58</v>
      </c>
      <c r="D741" s="88" t="s">
        <v>59</v>
      </c>
      <c r="E741" s="187">
        <v>9.3</v>
      </c>
      <c r="F741" s="88">
        <v>65</v>
      </c>
      <c r="G741" s="90">
        <f t="shared" si="34"/>
        <v>604.5</v>
      </c>
    </row>
    <row r="742" ht="15" customHeight="1" spans="1:7">
      <c r="A742" s="38"/>
      <c r="B742" s="38"/>
      <c r="C742" s="96"/>
      <c r="D742" s="88" t="s">
        <v>59</v>
      </c>
      <c r="E742" s="187">
        <v>10.7</v>
      </c>
      <c r="F742" s="88">
        <v>65</v>
      </c>
      <c r="G742" s="90">
        <f t="shared" si="34"/>
        <v>695.5</v>
      </c>
    </row>
    <row r="743" ht="15" customHeight="1" spans="1:7">
      <c r="A743" s="38"/>
      <c r="B743" s="38"/>
      <c r="C743" s="96"/>
      <c r="D743" s="88" t="s">
        <v>59</v>
      </c>
      <c r="E743" s="187">
        <v>56.61</v>
      </c>
      <c r="F743" s="88">
        <v>65</v>
      </c>
      <c r="G743" s="90">
        <f t="shared" si="34"/>
        <v>3679.65</v>
      </c>
    </row>
    <row r="744" ht="15" customHeight="1" spans="1:7">
      <c r="A744" s="38"/>
      <c r="B744" s="38"/>
      <c r="C744" s="96" t="s">
        <v>60</v>
      </c>
      <c r="D744" s="88" t="s">
        <v>61</v>
      </c>
      <c r="E744" s="187">
        <v>8.49</v>
      </c>
      <c r="F744" s="88">
        <v>180</v>
      </c>
      <c r="G744" s="90">
        <f t="shared" si="34"/>
        <v>1528.2</v>
      </c>
    </row>
    <row r="745" ht="15" customHeight="1" spans="1:7">
      <c r="A745" s="38"/>
      <c r="B745" s="38"/>
      <c r="C745" s="96"/>
      <c r="D745" s="88" t="s">
        <v>61</v>
      </c>
      <c r="E745" s="187">
        <v>4.32</v>
      </c>
      <c r="F745" s="88">
        <v>180</v>
      </c>
      <c r="G745" s="90">
        <f t="shared" si="34"/>
        <v>777.6</v>
      </c>
    </row>
    <row r="746" ht="15" customHeight="1" spans="1:7">
      <c r="A746" s="38"/>
      <c r="B746" s="38"/>
      <c r="C746" s="96"/>
      <c r="D746" s="88" t="s">
        <v>61</v>
      </c>
      <c r="E746" s="187">
        <v>8.54</v>
      </c>
      <c r="F746" s="88">
        <v>180</v>
      </c>
      <c r="G746" s="90">
        <f t="shared" si="34"/>
        <v>1537.2</v>
      </c>
    </row>
    <row r="747" ht="15" customHeight="1" spans="1:7">
      <c r="A747" s="38"/>
      <c r="B747" s="38"/>
      <c r="C747" s="96" t="s">
        <v>63</v>
      </c>
      <c r="D747" s="88" t="s">
        <v>61</v>
      </c>
      <c r="E747" s="187">
        <v>1.4</v>
      </c>
      <c r="F747" s="88">
        <v>140</v>
      </c>
      <c r="G747" s="90">
        <f t="shared" si="34"/>
        <v>196</v>
      </c>
    </row>
    <row r="748" ht="15" customHeight="1" spans="1:7">
      <c r="A748" s="38"/>
      <c r="B748" s="38"/>
      <c r="C748" s="96" t="s">
        <v>104</v>
      </c>
      <c r="D748" s="88" t="s">
        <v>59</v>
      </c>
      <c r="E748" s="187">
        <v>3.24</v>
      </c>
      <c r="F748" s="88">
        <v>100</v>
      </c>
      <c r="G748" s="90">
        <f t="shared" si="34"/>
        <v>324</v>
      </c>
    </row>
    <row r="749" ht="15" customHeight="1" spans="1:7">
      <c r="A749" s="38"/>
      <c r="B749" s="38"/>
      <c r="C749" s="96"/>
      <c r="D749" s="88" t="s">
        <v>59</v>
      </c>
      <c r="E749" s="187">
        <v>10.8</v>
      </c>
      <c r="F749" s="88">
        <v>100</v>
      </c>
      <c r="G749" s="90">
        <f t="shared" si="34"/>
        <v>1080</v>
      </c>
    </row>
    <row r="750" ht="15" customHeight="1" spans="1:7">
      <c r="A750" s="38"/>
      <c r="B750" s="38"/>
      <c r="C750" s="96"/>
      <c r="D750" s="88" t="s">
        <v>59</v>
      </c>
      <c r="E750" s="187">
        <v>1.8</v>
      </c>
      <c r="F750" s="88">
        <v>100</v>
      </c>
      <c r="G750" s="90">
        <f t="shared" si="34"/>
        <v>180</v>
      </c>
    </row>
    <row r="751" ht="15" customHeight="1" spans="1:7">
      <c r="A751" s="38"/>
      <c r="B751" s="38"/>
      <c r="C751" s="96" t="s">
        <v>68</v>
      </c>
      <c r="D751" s="88" t="s">
        <v>59</v>
      </c>
      <c r="E751" s="187">
        <v>10.7</v>
      </c>
      <c r="F751" s="88">
        <v>120</v>
      </c>
      <c r="G751" s="90">
        <f t="shared" si="34"/>
        <v>1284</v>
      </c>
    </row>
    <row r="752" ht="15" customHeight="1" spans="1:7">
      <c r="A752" s="38"/>
      <c r="B752" s="38"/>
      <c r="C752" s="96"/>
      <c r="D752" s="88" t="s">
        <v>59</v>
      </c>
      <c r="E752" s="187">
        <v>3.22</v>
      </c>
      <c r="F752" s="88">
        <v>120</v>
      </c>
      <c r="G752" s="90">
        <f t="shared" si="34"/>
        <v>386.4</v>
      </c>
    </row>
    <row r="753" ht="15" customHeight="1" spans="1:7">
      <c r="A753" s="38"/>
      <c r="B753" s="38"/>
      <c r="C753" s="187" t="s">
        <v>67</v>
      </c>
      <c r="D753" s="88" t="s">
        <v>61</v>
      </c>
      <c r="E753" s="187">
        <v>5.58</v>
      </c>
      <c r="F753" s="95">
        <v>180</v>
      </c>
      <c r="G753" s="90">
        <f t="shared" si="34"/>
        <v>1004.4</v>
      </c>
    </row>
    <row r="754" ht="15" customHeight="1" spans="1:7">
      <c r="A754" s="38"/>
      <c r="B754" s="38"/>
      <c r="C754" s="187" t="s">
        <v>133</v>
      </c>
      <c r="D754" s="88" t="s">
        <v>61</v>
      </c>
      <c r="E754" s="187">
        <v>1.57</v>
      </c>
      <c r="F754" s="88">
        <v>340</v>
      </c>
      <c r="G754" s="90">
        <f t="shared" si="34"/>
        <v>533.8</v>
      </c>
    </row>
    <row r="755" ht="15" customHeight="1" spans="1:7">
      <c r="A755" s="38"/>
      <c r="B755" s="38"/>
      <c r="C755" s="187" t="s">
        <v>219</v>
      </c>
      <c r="D755" s="88" t="s">
        <v>73</v>
      </c>
      <c r="E755" s="130">
        <v>1</v>
      </c>
      <c r="F755" s="88">
        <v>1000</v>
      </c>
      <c r="G755" s="90">
        <f t="shared" si="34"/>
        <v>1000</v>
      </c>
    </row>
    <row r="756" ht="15" customHeight="1" spans="1:7">
      <c r="A756" s="38"/>
      <c r="B756" s="38"/>
      <c r="C756" s="187" t="s">
        <v>77</v>
      </c>
      <c r="D756" s="88" t="s">
        <v>59</v>
      </c>
      <c r="E756" s="187">
        <v>98.54</v>
      </c>
      <c r="F756" s="88">
        <v>820</v>
      </c>
      <c r="G756" s="90">
        <f t="shared" si="34"/>
        <v>80802.8</v>
      </c>
    </row>
    <row r="757" ht="15" customHeight="1" spans="1:7">
      <c r="A757" s="38"/>
      <c r="B757" s="38"/>
      <c r="C757" s="187" t="s">
        <v>78</v>
      </c>
      <c r="D757" s="88" t="s">
        <v>59</v>
      </c>
      <c r="E757" s="187">
        <v>78.29</v>
      </c>
      <c r="F757" s="88">
        <v>560</v>
      </c>
      <c r="G757" s="90">
        <f t="shared" si="34"/>
        <v>43842.4</v>
      </c>
    </row>
    <row r="758" ht="15" customHeight="1" spans="1:7">
      <c r="A758" s="38"/>
      <c r="B758" s="38" t="s">
        <v>80</v>
      </c>
      <c r="C758" s="163"/>
      <c r="D758" s="88"/>
      <c r="E758" s="130"/>
      <c r="F758" s="88"/>
      <c r="G758" s="104">
        <f>SUM(G733:G757)</f>
        <v>143536.45</v>
      </c>
    </row>
    <row r="759" ht="15" customHeight="1" spans="1:7">
      <c r="A759" s="38">
        <v>18</v>
      </c>
      <c r="B759" s="38" t="s">
        <v>220</v>
      </c>
      <c r="C759" s="163" t="s">
        <v>17</v>
      </c>
      <c r="D759" s="88" t="s">
        <v>14</v>
      </c>
      <c r="E759" s="130">
        <v>16</v>
      </c>
      <c r="F759" s="88">
        <v>200</v>
      </c>
      <c r="G759" s="88">
        <f>E759*F759</f>
        <v>3200</v>
      </c>
    </row>
    <row r="760" ht="15" customHeight="1" spans="1:7">
      <c r="A760" s="38"/>
      <c r="B760" s="38"/>
      <c r="C760" s="163" t="s">
        <v>18</v>
      </c>
      <c r="D760" s="88" t="s">
        <v>14</v>
      </c>
      <c r="E760" s="130">
        <v>5</v>
      </c>
      <c r="F760" s="88">
        <v>120</v>
      </c>
      <c r="G760" s="88">
        <f>E760*F760</f>
        <v>600</v>
      </c>
    </row>
    <row r="761" ht="15" customHeight="1" spans="1:7">
      <c r="A761" s="38"/>
      <c r="B761" s="38"/>
      <c r="C761" s="163" t="s">
        <v>135</v>
      </c>
      <c r="D761" s="88" t="s">
        <v>14</v>
      </c>
      <c r="E761" s="130">
        <v>10</v>
      </c>
      <c r="F761" s="88">
        <v>20</v>
      </c>
      <c r="G761" s="88">
        <f>E761*F761</f>
        <v>200</v>
      </c>
    </row>
    <row r="762" ht="15" customHeight="1" spans="1:7">
      <c r="A762" s="38"/>
      <c r="B762" s="38" t="s">
        <v>80</v>
      </c>
      <c r="C762" s="163"/>
      <c r="D762" s="88"/>
      <c r="E762" s="130"/>
      <c r="F762" s="88"/>
      <c r="G762" s="101">
        <f>SUM(G759:G761)</f>
        <v>4000</v>
      </c>
    </row>
    <row r="763" ht="15" customHeight="1" spans="1:7">
      <c r="A763" s="38">
        <v>19</v>
      </c>
      <c r="B763" s="38" t="s">
        <v>221</v>
      </c>
      <c r="C763" s="163" t="s">
        <v>119</v>
      </c>
      <c r="D763" s="88" t="s">
        <v>14</v>
      </c>
      <c r="E763" s="130">
        <v>7</v>
      </c>
      <c r="F763" s="88">
        <v>20</v>
      </c>
      <c r="G763" s="88">
        <f>E763*F763</f>
        <v>140</v>
      </c>
    </row>
    <row r="764" ht="15" customHeight="1" spans="1:7">
      <c r="A764" s="38"/>
      <c r="B764" s="38"/>
      <c r="C764" s="163" t="s">
        <v>20</v>
      </c>
      <c r="D764" s="88" t="s">
        <v>14</v>
      </c>
      <c r="E764" s="130">
        <v>1</v>
      </c>
      <c r="F764" s="88">
        <v>200</v>
      </c>
      <c r="G764" s="88">
        <f t="shared" ref="G764:G792" si="35">E764*F764</f>
        <v>200</v>
      </c>
    </row>
    <row r="765" ht="15" customHeight="1" spans="1:7">
      <c r="A765" s="38"/>
      <c r="B765" s="38"/>
      <c r="C765" s="163" t="s">
        <v>222</v>
      </c>
      <c r="D765" s="88" t="s">
        <v>14</v>
      </c>
      <c r="E765" s="130">
        <v>1</v>
      </c>
      <c r="F765" s="88">
        <v>100</v>
      </c>
      <c r="G765" s="88">
        <f t="shared" si="35"/>
        <v>100</v>
      </c>
    </row>
    <row r="766" ht="15" customHeight="1" spans="1:7">
      <c r="A766" s="38"/>
      <c r="B766" s="38"/>
      <c r="C766" s="163" t="s">
        <v>94</v>
      </c>
      <c r="D766" s="88" t="s">
        <v>14</v>
      </c>
      <c r="E766" s="130">
        <v>2</v>
      </c>
      <c r="F766" s="88">
        <v>100</v>
      </c>
      <c r="G766" s="88">
        <f t="shared" si="35"/>
        <v>200</v>
      </c>
    </row>
    <row r="767" ht="15" customHeight="1" spans="1:7">
      <c r="A767" s="38"/>
      <c r="B767" s="38"/>
      <c r="C767" s="163" t="s">
        <v>116</v>
      </c>
      <c r="D767" s="88" t="s">
        <v>14</v>
      </c>
      <c r="E767" s="130">
        <v>4</v>
      </c>
      <c r="F767" s="88">
        <v>50</v>
      </c>
      <c r="G767" s="88">
        <f t="shared" si="35"/>
        <v>200</v>
      </c>
    </row>
    <row r="768" ht="15" customHeight="1" spans="1:7">
      <c r="A768" s="38"/>
      <c r="B768" s="38"/>
      <c r="C768" s="163" t="s">
        <v>86</v>
      </c>
      <c r="D768" s="88" t="s">
        <v>14</v>
      </c>
      <c r="E768" s="130">
        <v>8</v>
      </c>
      <c r="F768" s="88">
        <v>100</v>
      </c>
      <c r="G768" s="88">
        <f t="shared" si="35"/>
        <v>800</v>
      </c>
    </row>
    <row r="769" ht="15" customHeight="1" spans="1:7">
      <c r="A769" s="38"/>
      <c r="B769" s="38"/>
      <c r="C769" s="163" t="s">
        <v>92</v>
      </c>
      <c r="D769" s="88" t="s">
        <v>14</v>
      </c>
      <c r="E769" s="130">
        <v>1</v>
      </c>
      <c r="F769" s="88">
        <v>50</v>
      </c>
      <c r="G769" s="88">
        <f t="shared" si="35"/>
        <v>50</v>
      </c>
    </row>
    <row r="770" ht="15" customHeight="1" spans="1:7">
      <c r="A770" s="38"/>
      <c r="B770" s="38"/>
      <c r="C770" s="163" t="s">
        <v>44</v>
      </c>
      <c r="D770" s="88" t="s">
        <v>14</v>
      </c>
      <c r="E770" s="130">
        <v>1</v>
      </c>
      <c r="F770" s="88">
        <v>100</v>
      </c>
      <c r="G770" s="88">
        <f t="shared" si="35"/>
        <v>100</v>
      </c>
    </row>
    <row r="771" ht="15" customHeight="1" spans="1:7">
      <c r="A771" s="38"/>
      <c r="B771" s="38"/>
      <c r="C771" s="163" t="s">
        <v>45</v>
      </c>
      <c r="D771" s="88" t="s">
        <v>14</v>
      </c>
      <c r="E771" s="130">
        <v>8</v>
      </c>
      <c r="F771" s="88">
        <v>100</v>
      </c>
      <c r="G771" s="88">
        <f t="shared" si="35"/>
        <v>800</v>
      </c>
    </row>
    <row r="772" ht="15" customHeight="1" spans="1:7">
      <c r="A772" s="38"/>
      <c r="B772" s="38"/>
      <c r="C772" s="163" t="s">
        <v>96</v>
      </c>
      <c r="D772" s="88" t="s">
        <v>14</v>
      </c>
      <c r="E772" s="130">
        <v>1</v>
      </c>
      <c r="F772" s="88">
        <v>75</v>
      </c>
      <c r="G772" s="88">
        <f t="shared" si="35"/>
        <v>75</v>
      </c>
    </row>
    <row r="773" ht="15" customHeight="1" spans="1:7">
      <c r="A773" s="38"/>
      <c r="B773" s="38"/>
      <c r="C773" s="163" t="s">
        <v>23</v>
      </c>
      <c r="D773" s="88" t="s">
        <v>14</v>
      </c>
      <c r="E773" s="130">
        <v>1</v>
      </c>
      <c r="F773" s="88">
        <v>220</v>
      </c>
      <c r="G773" s="88">
        <f t="shared" si="35"/>
        <v>220</v>
      </c>
    </row>
    <row r="774" ht="15" customHeight="1" spans="1:7">
      <c r="A774" s="38"/>
      <c r="B774" s="38"/>
      <c r="C774" s="163" t="s">
        <v>24</v>
      </c>
      <c r="D774" s="88" t="s">
        <v>14</v>
      </c>
      <c r="E774" s="130">
        <v>5</v>
      </c>
      <c r="F774" s="88">
        <v>90</v>
      </c>
      <c r="G774" s="88">
        <f t="shared" si="35"/>
        <v>450</v>
      </c>
    </row>
    <row r="775" ht="15" customHeight="1" spans="1:7">
      <c r="A775" s="38"/>
      <c r="B775" s="38"/>
      <c r="C775" s="163" t="s">
        <v>16</v>
      </c>
      <c r="D775" s="88" t="s">
        <v>14</v>
      </c>
      <c r="E775" s="130">
        <v>2</v>
      </c>
      <c r="F775" s="88">
        <v>200</v>
      </c>
      <c r="G775" s="88">
        <f t="shared" si="35"/>
        <v>400</v>
      </c>
    </row>
    <row r="776" ht="15" customHeight="1" spans="1:7">
      <c r="A776" s="38"/>
      <c r="B776" s="38"/>
      <c r="C776" s="163" t="s">
        <v>87</v>
      </c>
      <c r="D776" s="88" t="s">
        <v>14</v>
      </c>
      <c r="E776" s="130">
        <v>2</v>
      </c>
      <c r="F776" s="88">
        <v>20</v>
      </c>
      <c r="G776" s="88">
        <f t="shared" si="35"/>
        <v>40</v>
      </c>
    </row>
    <row r="777" ht="15" customHeight="1" spans="1:7">
      <c r="A777" s="38"/>
      <c r="B777" s="38"/>
      <c r="C777" s="163" t="s">
        <v>87</v>
      </c>
      <c r="D777" s="88" t="s">
        <v>14</v>
      </c>
      <c r="E777" s="130">
        <v>4</v>
      </c>
      <c r="F777" s="88">
        <v>20</v>
      </c>
      <c r="G777" s="88">
        <f t="shared" si="35"/>
        <v>80</v>
      </c>
    </row>
    <row r="778" ht="15" customHeight="1" spans="1:7">
      <c r="A778" s="38"/>
      <c r="B778" s="38"/>
      <c r="C778" s="163" t="s">
        <v>56</v>
      </c>
      <c r="D778" s="88" t="s">
        <v>14</v>
      </c>
      <c r="E778" s="130">
        <v>10</v>
      </c>
      <c r="F778" s="88">
        <v>90</v>
      </c>
      <c r="G778" s="88">
        <f t="shared" si="35"/>
        <v>900</v>
      </c>
    </row>
    <row r="779" ht="15" customHeight="1" spans="1:7">
      <c r="A779" s="38"/>
      <c r="B779" s="38"/>
      <c r="C779" s="163" t="s">
        <v>55</v>
      </c>
      <c r="D779" s="88" t="s">
        <v>14</v>
      </c>
      <c r="E779" s="130">
        <v>3</v>
      </c>
      <c r="F779" s="88">
        <v>220</v>
      </c>
      <c r="G779" s="88">
        <f t="shared" si="35"/>
        <v>660</v>
      </c>
    </row>
    <row r="780" ht="15" customHeight="1" spans="1:7">
      <c r="A780" s="38"/>
      <c r="B780" s="38"/>
      <c r="C780" s="163" t="s">
        <v>54</v>
      </c>
      <c r="D780" s="88" t="s">
        <v>14</v>
      </c>
      <c r="E780" s="130">
        <v>1</v>
      </c>
      <c r="F780" s="88">
        <v>20</v>
      </c>
      <c r="G780" s="88">
        <f t="shared" si="35"/>
        <v>20</v>
      </c>
    </row>
    <row r="781" ht="15" customHeight="1" spans="1:7">
      <c r="A781" s="38"/>
      <c r="B781" s="38"/>
      <c r="C781" s="163" t="s">
        <v>103</v>
      </c>
      <c r="D781" s="88" t="s">
        <v>73</v>
      </c>
      <c r="E781" s="130">
        <v>1</v>
      </c>
      <c r="F781" s="88">
        <v>1000</v>
      </c>
      <c r="G781" s="88">
        <f t="shared" si="35"/>
        <v>1000</v>
      </c>
    </row>
    <row r="782" ht="15" customHeight="1" spans="1:7">
      <c r="A782" s="38"/>
      <c r="B782" s="38"/>
      <c r="C782" s="163" t="s">
        <v>17</v>
      </c>
      <c r="D782" s="88" t="s">
        <v>14</v>
      </c>
      <c r="E782" s="130">
        <v>2</v>
      </c>
      <c r="F782" s="88">
        <v>200</v>
      </c>
      <c r="G782" s="88">
        <f t="shared" si="35"/>
        <v>400</v>
      </c>
    </row>
    <row r="783" ht="15" customHeight="1" spans="1:7">
      <c r="A783" s="38"/>
      <c r="B783" s="38"/>
      <c r="C783" s="163" t="s">
        <v>160</v>
      </c>
      <c r="D783" s="88" t="s">
        <v>14</v>
      </c>
      <c r="E783" s="130">
        <v>2</v>
      </c>
      <c r="F783" s="88">
        <v>10</v>
      </c>
      <c r="G783" s="88">
        <f t="shared" si="35"/>
        <v>20</v>
      </c>
    </row>
    <row r="784" ht="15" customHeight="1" spans="1:7">
      <c r="A784" s="38"/>
      <c r="B784" s="38"/>
      <c r="C784" s="163" t="s">
        <v>223</v>
      </c>
      <c r="D784" s="88" t="s">
        <v>14</v>
      </c>
      <c r="E784" s="130">
        <v>1</v>
      </c>
      <c r="F784" s="88">
        <v>20</v>
      </c>
      <c r="G784" s="88">
        <f t="shared" si="35"/>
        <v>20</v>
      </c>
    </row>
    <row r="785" ht="15" customHeight="1" spans="1:7">
      <c r="A785" s="38"/>
      <c r="B785" s="38"/>
      <c r="C785" s="163" t="s">
        <v>90</v>
      </c>
      <c r="D785" s="88" t="s">
        <v>14</v>
      </c>
      <c r="E785" s="130">
        <v>2</v>
      </c>
      <c r="F785" s="88">
        <v>90</v>
      </c>
      <c r="G785" s="88">
        <f t="shared" si="35"/>
        <v>180</v>
      </c>
    </row>
    <row r="786" ht="15" customHeight="1" spans="1:7">
      <c r="A786" s="38"/>
      <c r="B786" s="38"/>
      <c r="C786" s="163" t="s">
        <v>84</v>
      </c>
      <c r="D786" s="88" t="s">
        <v>14</v>
      </c>
      <c r="E786" s="130">
        <v>2</v>
      </c>
      <c r="F786" s="88">
        <v>20</v>
      </c>
      <c r="G786" s="88">
        <f t="shared" si="35"/>
        <v>40</v>
      </c>
    </row>
    <row r="787" ht="15" customHeight="1" spans="1:7">
      <c r="A787" s="38"/>
      <c r="B787" s="38"/>
      <c r="C787" s="163" t="s">
        <v>42</v>
      </c>
      <c r="D787" s="88" t="s">
        <v>14</v>
      </c>
      <c r="E787" s="130">
        <v>2</v>
      </c>
      <c r="F787" s="88">
        <v>220</v>
      </c>
      <c r="G787" s="88">
        <f t="shared" si="35"/>
        <v>440</v>
      </c>
    </row>
    <row r="788" ht="15" customHeight="1" spans="1:7">
      <c r="A788" s="38"/>
      <c r="B788" s="38"/>
      <c r="C788" s="163" t="s">
        <v>41</v>
      </c>
      <c r="D788" s="88" t="s">
        <v>14</v>
      </c>
      <c r="E788" s="130">
        <v>2</v>
      </c>
      <c r="F788" s="88">
        <v>90</v>
      </c>
      <c r="G788" s="88">
        <f t="shared" si="35"/>
        <v>180</v>
      </c>
    </row>
    <row r="789" ht="15" customHeight="1" spans="1:7">
      <c r="A789" s="38"/>
      <c r="B789" s="38"/>
      <c r="C789" s="163" t="s">
        <v>91</v>
      </c>
      <c r="D789" s="88" t="s">
        <v>14</v>
      </c>
      <c r="E789" s="130">
        <v>3</v>
      </c>
      <c r="F789" s="88">
        <v>20</v>
      </c>
      <c r="G789" s="88">
        <f t="shared" si="35"/>
        <v>60</v>
      </c>
    </row>
    <row r="790" ht="15" customHeight="1" spans="1:7">
      <c r="A790" s="38"/>
      <c r="B790" s="38"/>
      <c r="C790" s="163" t="s">
        <v>33</v>
      </c>
      <c r="D790" s="88" t="s">
        <v>14</v>
      </c>
      <c r="E790" s="130">
        <v>1</v>
      </c>
      <c r="F790" s="88">
        <v>600</v>
      </c>
      <c r="G790" s="88">
        <f t="shared" si="35"/>
        <v>600</v>
      </c>
    </row>
    <row r="791" ht="15" customHeight="1" spans="1:7">
      <c r="A791" s="38"/>
      <c r="B791" s="38"/>
      <c r="C791" s="163" t="s">
        <v>34</v>
      </c>
      <c r="D791" s="88" t="s">
        <v>14</v>
      </c>
      <c r="E791" s="130">
        <v>1</v>
      </c>
      <c r="F791" s="88">
        <v>10</v>
      </c>
      <c r="G791" s="88">
        <f t="shared" si="35"/>
        <v>10</v>
      </c>
    </row>
    <row r="792" ht="15" customHeight="1" spans="1:7">
      <c r="A792" s="38"/>
      <c r="B792" s="38"/>
      <c r="C792" s="163" t="s">
        <v>112</v>
      </c>
      <c r="D792" s="88" t="s">
        <v>82</v>
      </c>
      <c r="E792" s="130">
        <v>2</v>
      </c>
      <c r="F792" s="88">
        <v>90</v>
      </c>
      <c r="G792" s="88">
        <f t="shared" si="35"/>
        <v>180</v>
      </c>
    </row>
    <row r="793" ht="15" customHeight="1" spans="1:7">
      <c r="A793" s="38"/>
      <c r="B793" s="38"/>
      <c r="C793" s="96" t="s">
        <v>58</v>
      </c>
      <c r="D793" s="88" t="s">
        <v>59</v>
      </c>
      <c r="E793" s="187">
        <v>6.8</v>
      </c>
      <c r="F793" s="88">
        <v>65</v>
      </c>
      <c r="G793" s="88">
        <f t="shared" ref="G793:G807" si="36">E793*F793</f>
        <v>442</v>
      </c>
    </row>
    <row r="794" ht="15" customHeight="1" spans="1:7">
      <c r="A794" s="38"/>
      <c r="B794" s="38"/>
      <c r="C794" s="96"/>
      <c r="D794" s="88" t="s">
        <v>59</v>
      </c>
      <c r="E794" s="187">
        <v>61.46</v>
      </c>
      <c r="F794" s="88">
        <v>65</v>
      </c>
      <c r="G794" s="88">
        <f t="shared" si="36"/>
        <v>3994.9</v>
      </c>
    </row>
    <row r="795" ht="15" customHeight="1" spans="1:7">
      <c r="A795" s="38"/>
      <c r="B795" s="38"/>
      <c r="C795" s="96"/>
      <c r="D795" s="88" t="s">
        <v>59</v>
      </c>
      <c r="E795" s="187">
        <v>65.99</v>
      </c>
      <c r="F795" s="88">
        <v>65</v>
      </c>
      <c r="G795" s="88">
        <f t="shared" si="36"/>
        <v>4289.35</v>
      </c>
    </row>
    <row r="796" ht="15" customHeight="1" spans="1:7">
      <c r="A796" s="38"/>
      <c r="B796" s="38"/>
      <c r="C796" s="96" t="s">
        <v>62</v>
      </c>
      <c r="D796" s="88" t="s">
        <v>61</v>
      </c>
      <c r="E796" s="187">
        <v>86.13</v>
      </c>
      <c r="F796" s="88">
        <v>180</v>
      </c>
      <c r="G796" s="88">
        <f t="shared" si="36"/>
        <v>15503.4</v>
      </c>
    </row>
    <row r="797" ht="15" customHeight="1" spans="1:7">
      <c r="A797" s="38"/>
      <c r="B797" s="38"/>
      <c r="C797" s="187" t="s">
        <v>105</v>
      </c>
      <c r="D797" s="88" t="s">
        <v>61</v>
      </c>
      <c r="E797" s="187">
        <v>3.48</v>
      </c>
      <c r="F797" s="88">
        <v>85</v>
      </c>
      <c r="G797" s="88">
        <f t="shared" si="36"/>
        <v>295.8</v>
      </c>
    </row>
    <row r="798" ht="15" customHeight="1" spans="1:7">
      <c r="A798" s="38"/>
      <c r="B798" s="38"/>
      <c r="C798" s="187" t="s">
        <v>66</v>
      </c>
      <c r="D798" s="88" t="s">
        <v>61</v>
      </c>
      <c r="E798" s="187">
        <v>0.22</v>
      </c>
      <c r="F798" s="88">
        <v>90</v>
      </c>
      <c r="G798" s="88">
        <f t="shared" si="36"/>
        <v>19.8</v>
      </c>
    </row>
    <row r="799" ht="15" customHeight="1" spans="1:7">
      <c r="A799" s="38"/>
      <c r="B799" s="38"/>
      <c r="C799" s="187" t="s">
        <v>68</v>
      </c>
      <c r="D799" s="88" t="s">
        <v>59</v>
      </c>
      <c r="E799" s="187">
        <v>9.98</v>
      </c>
      <c r="F799" s="88">
        <v>120</v>
      </c>
      <c r="G799" s="88">
        <f t="shared" si="36"/>
        <v>1197.6</v>
      </c>
    </row>
    <row r="800" ht="15" customHeight="1" spans="1:7">
      <c r="A800" s="38"/>
      <c r="B800" s="38"/>
      <c r="C800" s="187" t="s">
        <v>64</v>
      </c>
      <c r="D800" s="88" t="s">
        <v>61</v>
      </c>
      <c r="E800" s="187">
        <v>1.75</v>
      </c>
      <c r="F800" s="88">
        <v>340</v>
      </c>
      <c r="G800" s="88">
        <f t="shared" si="36"/>
        <v>595</v>
      </c>
    </row>
    <row r="801" ht="15" customHeight="1" spans="1:7">
      <c r="A801" s="38"/>
      <c r="B801" s="38"/>
      <c r="C801" s="187"/>
      <c r="D801" s="88" t="s">
        <v>61</v>
      </c>
      <c r="E801" s="187">
        <v>0.52</v>
      </c>
      <c r="F801" s="88">
        <v>340</v>
      </c>
      <c r="G801" s="88">
        <f t="shared" si="36"/>
        <v>176.8</v>
      </c>
    </row>
    <row r="802" ht="15" customHeight="1" spans="1:7">
      <c r="A802" s="38"/>
      <c r="B802" s="38"/>
      <c r="C802" s="187" t="s">
        <v>67</v>
      </c>
      <c r="D802" s="88" t="s">
        <v>61</v>
      </c>
      <c r="E802" s="187">
        <v>2.68</v>
      </c>
      <c r="F802" s="95">
        <v>180</v>
      </c>
      <c r="G802" s="88">
        <f t="shared" si="36"/>
        <v>482.4</v>
      </c>
    </row>
    <row r="803" ht="15" customHeight="1" spans="1:7">
      <c r="A803" s="38"/>
      <c r="B803" s="38"/>
      <c r="C803" s="187" t="s">
        <v>74</v>
      </c>
      <c r="D803" s="88" t="s">
        <v>73</v>
      </c>
      <c r="E803" s="130">
        <v>1</v>
      </c>
      <c r="F803" s="88">
        <v>2000</v>
      </c>
      <c r="G803" s="88">
        <f t="shared" si="36"/>
        <v>2000</v>
      </c>
    </row>
    <row r="804" ht="15" customHeight="1" spans="1:7">
      <c r="A804" s="38"/>
      <c r="B804" s="38"/>
      <c r="C804" s="187" t="s">
        <v>107</v>
      </c>
      <c r="D804" s="88" t="s">
        <v>71</v>
      </c>
      <c r="E804" s="130">
        <v>1</v>
      </c>
      <c r="F804" s="88">
        <v>200</v>
      </c>
      <c r="G804" s="88">
        <f t="shared" si="36"/>
        <v>200</v>
      </c>
    </row>
    <row r="805" ht="15" customHeight="1" spans="1:7">
      <c r="A805" s="38"/>
      <c r="B805" s="38"/>
      <c r="C805" s="187" t="s">
        <v>76</v>
      </c>
      <c r="D805" s="88" t="s">
        <v>61</v>
      </c>
      <c r="E805" s="187">
        <v>16.31</v>
      </c>
      <c r="F805" s="95">
        <v>70</v>
      </c>
      <c r="G805" s="88">
        <f t="shared" si="36"/>
        <v>1141.7</v>
      </c>
    </row>
    <row r="806" ht="15" customHeight="1" spans="1:7">
      <c r="A806" s="38"/>
      <c r="B806" s="38"/>
      <c r="C806" s="187" t="s">
        <v>77</v>
      </c>
      <c r="D806" s="88" t="s">
        <v>59</v>
      </c>
      <c r="E806" s="187">
        <v>186.25</v>
      </c>
      <c r="F806" s="88">
        <v>820</v>
      </c>
      <c r="G806" s="88">
        <f t="shared" si="36"/>
        <v>152725</v>
      </c>
    </row>
    <row r="807" ht="15" customHeight="1" spans="1:7">
      <c r="A807" s="38"/>
      <c r="B807" s="38"/>
      <c r="C807" s="187" t="s">
        <v>78</v>
      </c>
      <c r="D807" s="88" t="s">
        <v>59</v>
      </c>
      <c r="E807" s="187">
        <v>102.8</v>
      </c>
      <c r="F807" s="88">
        <v>560</v>
      </c>
      <c r="G807" s="88">
        <f t="shared" si="36"/>
        <v>57568</v>
      </c>
    </row>
    <row r="808" ht="15" customHeight="1" spans="1:7">
      <c r="A808" s="38"/>
      <c r="B808" s="38" t="s">
        <v>80</v>
      </c>
      <c r="C808" s="163"/>
      <c r="D808" s="88"/>
      <c r="E808" s="130"/>
      <c r="F808" s="88"/>
      <c r="G808" s="101">
        <f>SUM(G763:G807)</f>
        <v>249196.75</v>
      </c>
    </row>
    <row r="809" ht="15" customHeight="1" spans="1:7">
      <c r="A809" s="38">
        <v>20</v>
      </c>
      <c r="B809" s="227" t="s">
        <v>224</v>
      </c>
      <c r="C809" s="163" t="s">
        <v>17</v>
      </c>
      <c r="D809" s="88" t="s">
        <v>14</v>
      </c>
      <c r="E809" s="130">
        <v>8</v>
      </c>
      <c r="F809" s="88">
        <v>200</v>
      </c>
      <c r="G809" s="88">
        <f>E809*F809</f>
        <v>1600</v>
      </c>
    </row>
    <row r="810" ht="15" customHeight="1" spans="1:7">
      <c r="A810" s="38"/>
      <c r="B810" s="227"/>
      <c r="C810" s="163" t="s">
        <v>18</v>
      </c>
      <c r="D810" s="88" t="s">
        <v>14</v>
      </c>
      <c r="E810" s="130">
        <v>9</v>
      </c>
      <c r="F810" s="88">
        <v>120</v>
      </c>
      <c r="G810" s="88">
        <f>E810*F810</f>
        <v>1080</v>
      </c>
    </row>
    <row r="811" ht="15" customHeight="1" spans="1:7">
      <c r="A811" s="38"/>
      <c r="B811" s="227"/>
      <c r="C811" s="163" t="s">
        <v>21</v>
      </c>
      <c r="D811" s="88" t="s">
        <v>14</v>
      </c>
      <c r="E811" s="130">
        <v>2</v>
      </c>
      <c r="F811" s="88">
        <v>120</v>
      </c>
      <c r="G811" s="88">
        <f>E811*F811</f>
        <v>240</v>
      </c>
    </row>
    <row r="812" ht="15" customHeight="1" spans="1:7">
      <c r="A812" s="38"/>
      <c r="B812" s="227"/>
      <c r="C812" s="163" t="s">
        <v>119</v>
      </c>
      <c r="D812" s="88" t="s">
        <v>14</v>
      </c>
      <c r="E812" s="130">
        <v>3</v>
      </c>
      <c r="F812" s="88">
        <v>20</v>
      </c>
      <c r="G812" s="88">
        <f>E812*F812</f>
        <v>60</v>
      </c>
    </row>
    <row r="813" ht="15" customHeight="1" spans="1:7">
      <c r="A813" s="38"/>
      <c r="B813" s="227"/>
      <c r="C813" s="163" t="s">
        <v>160</v>
      </c>
      <c r="D813" s="88" t="s">
        <v>14</v>
      </c>
      <c r="E813" s="130">
        <v>2</v>
      </c>
      <c r="F813" s="88">
        <v>10</v>
      </c>
      <c r="G813" s="88">
        <f t="shared" ref="G813:G823" si="37">E813*F813</f>
        <v>20</v>
      </c>
    </row>
    <row r="814" ht="15" customHeight="1" spans="1:7">
      <c r="A814" s="38"/>
      <c r="B814" s="227"/>
      <c r="C814" s="163" t="s">
        <v>83</v>
      </c>
      <c r="D814" s="88" t="s">
        <v>14</v>
      </c>
      <c r="E814" s="130">
        <v>25</v>
      </c>
      <c r="F814" s="88">
        <v>50</v>
      </c>
      <c r="G814" s="88">
        <f t="shared" si="37"/>
        <v>1250</v>
      </c>
    </row>
    <row r="815" ht="15" customHeight="1" spans="1:7">
      <c r="A815" s="38"/>
      <c r="B815" s="227"/>
      <c r="C815" s="163" t="s">
        <v>225</v>
      </c>
      <c r="D815" s="88" t="s">
        <v>14</v>
      </c>
      <c r="E815" s="130">
        <v>4</v>
      </c>
      <c r="F815" s="88">
        <v>120</v>
      </c>
      <c r="G815" s="88">
        <f t="shared" si="37"/>
        <v>480</v>
      </c>
    </row>
    <row r="816" ht="15" customHeight="1" spans="1:7">
      <c r="A816" s="38"/>
      <c r="B816" s="227"/>
      <c r="C816" s="163" t="s">
        <v>56</v>
      </c>
      <c r="D816" s="88" t="s">
        <v>14</v>
      </c>
      <c r="E816" s="130">
        <v>4</v>
      </c>
      <c r="F816" s="88">
        <v>90</v>
      </c>
      <c r="G816" s="88">
        <f t="shared" si="37"/>
        <v>360</v>
      </c>
    </row>
    <row r="817" ht="15" customHeight="1" spans="1:7">
      <c r="A817" s="38"/>
      <c r="B817" s="227"/>
      <c r="C817" s="163" t="s">
        <v>54</v>
      </c>
      <c r="D817" s="88" t="s">
        <v>14</v>
      </c>
      <c r="E817" s="130">
        <v>3</v>
      </c>
      <c r="F817" s="88">
        <v>20</v>
      </c>
      <c r="G817" s="88">
        <f t="shared" si="37"/>
        <v>60</v>
      </c>
    </row>
    <row r="818" ht="15" customHeight="1" spans="1:7">
      <c r="A818" s="38"/>
      <c r="B818" s="227"/>
      <c r="C818" s="163" t="s">
        <v>11</v>
      </c>
      <c r="D818" s="88" t="s">
        <v>12</v>
      </c>
      <c r="E818" s="130">
        <v>1</v>
      </c>
      <c r="F818" s="88">
        <v>4000</v>
      </c>
      <c r="G818" s="88">
        <f t="shared" si="37"/>
        <v>4000</v>
      </c>
    </row>
    <row r="819" ht="15" customHeight="1" spans="1:7">
      <c r="A819" s="38"/>
      <c r="B819" s="227"/>
      <c r="C819" s="163" t="s">
        <v>226</v>
      </c>
      <c r="D819" s="88" t="s">
        <v>14</v>
      </c>
      <c r="E819" s="130">
        <v>3</v>
      </c>
      <c r="F819" s="88">
        <v>8</v>
      </c>
      <c r="G819" s="88">
        <f t="shared" si="37"/>
        <v>24</v>
      </c>
    </row>
    <row r="820" ht="15" customHeight="1" spans="1:7">
      <c r="A820" s="38"/>
      <c r="B820" s="227"/>
      <c r="C820" s="163" t="s">
        <v>144</v>
      </c>
      <c r="D820" s="88" t="s">
        <v>14</v>
      </c>
      <c r="E820" s="130">
        <v>15</v>
      </c>
      <c r="F820" s="88">
        <v>90</v>
      </c>
      <c r="G820" s="88">
        <f t="shared" si="37"/>
        <v>1350</v>
      </c>
    </row>
    <row r="821" ht="15" customHeight="1" spans="1:7">
      <c r="A821" s="38"/>
      <c r="B821" s="227"/>
      <c r="C821" s="163" t="s">
        <v>145</v>
      </c>
      <c r="D821" s="88" t="s">
        <v>14</v>
      </c>
      <c r="E821" s="130">
        <v>8</v>
      </c>
      <c r="F821" s="88">
        <v>20</v>
      </c>
      <c r="G821" s="88">
        <f t="shared" si="37"/>
        <v>160</v>
      </c>
    </row>
    <row r="822" ht="15" customHeight="1" spans="1:7">
      <c r="A822" s="38"/>
      <c r="B822" s="227"/>
      <c r="C822" s="163" t="s">
        <v>51</v>
      </c>
      <c r="D822" s="88" t="s">
        <v>14</v>
      </c>
      <c r="E822" s="130">
        <v>1</v>
      </c>
      <c r="F822" s="88">
        <v>600</v>
      </c>
      <c r="G822" s="88">
        <f t="shared" si="37"/>
        <v>600</v>
      </c>
    </row>
    <row r="823" ht="15" customHeight="1" spans="1:7">
      <c r="A823" s="38"/>
      <c r="B823" s="227"/>
      <c r="C823" s="163" t="s">
        <v>100</v>
      </c>
      <c r="D823" s="88" t="s">
        <v>101</v>
      </c>
      <c r="E823" s="130">
        <v>2</v>
      </c>
      <c r="F823" s="88">
        <v>160</v>
      </c>
      <c r="G823" s="88">
        <f t="shared" si="37"/>
        <v>320</v>
      </c>
    </row>
    <row r="824" ht="15" customHeight="1" spans="1:7">
      <c r="A824" s="38"/>
      <c r="B824" s="227"/>
      <c r="C824" s="96" t="s">
        <v>58</v>
      </c>
      <c r="D824" s="88" t="s">
        <v>59</v>
      </c>
      <c r="E824" s="187">
        <v>16.2</v>
      </c>
      <c r="F824" s="88">
        <v>65</v>
      </c>
      <c r="G824" s="88">
        <f t="shared" ref="G824:G850" si="38">E824*F824</f>
        <v>1053</v>
      </c>
    </row>
    <row r="825" ht="15" customHeight="1" spans="1:7">
      <c r="A825" s="38"/>
      <c r="B825" s="227"/>
      <c r="C825" s="96"/>
      <c r="D825" s="88" t="s">
        <v>59</v>
      </c>
      <c r="E825" s="187">
        <v>37.63</v>
      </c>
      <c r="F825" s="88">
        <v>65</v>
      </c>
      <c r="G825" s="88">
        <f t="shared" si="38"/>
        <v>2445.95</v>
      </c>
    </row>
    <row r="826" ht="15" customHeight="1" spans="1:7">
      <c r="A826" s="38"/>
      <c r="B826" s="227"/>
      <c r="C826" s="96"/>
      <c r="D826" s="88" t="s">
        <v>59</v>
      </c>
      <c r="E826" s="187">
        <v>13.16</v>
      </c>
      <c r="F826" s="88">
        <v>65</v>
      </c>
      <c r="G826" s="88">
        <f t="shared" si="38"/>
        <v>855.4</v>
      </c>
    </row>
    <row r="827" ht="15" customHeight="1" spans="1:7">
      <c r="A827" s="38"/>
      <c r="B827" s="227"/>
      <c r="C827" s="96"/>
      <c r="D827" s="88" t="s">
        <v>59</v>
      </c>
      <c r="E827" s="187">
        <v>6.8</v>
      </c>
      <c r="F827" s="88">
        <v>65</v>
      </c>
      <c r="G827" s="88">
        <f t="shared" si="38"/>
        <v>442</v>
      </c>
    </row>
    <row r="828" ht="15" customHeight="1" spans="1:7">
      <c r="A828" s="38"/>
      <c r="B828" s="227"/>
      <c r="C828" s="96"/>
      <c r="D828" s="88" t="s">
        <v>59</v>
      </c>
      <c r="E828" s="187">
        <v>3.99</v>
      </c>
      <c r="F828" s="88">
        <v>65</v>
      </c>
      <c r="G828" s="88">
        <f t="shared" si="38"/>
        <v>259.35</v>
      </c>
    </row>
    <row r="829" ht="15" customHeight="1" spans="1:7">
      <c r="A829" s="38"/>
      <c r="B829" s="227"/>
      <c r="C829" s="96"/>
      <c r="D829" s="88" t="s">
        <v>59</v>
      </c>
      <c r="E829" s="187">
        <v>1.58</v>
      </c>
      <c r="F829" s="88">
        <v>65</v>
      </c>
      <c r="G829" s="88">
        <f t="shared" si="38"/>
        <v>102.7</v>
      </c>
    </row>
    <row r="830" ht="15" customHeight="1" spans="1:7">
      <c r="A830" s="38"/>
      <c r="B830" s="227"/>
      <c r="C830" s="96"/>
      <c r="D830" s="88" t="s">
        <v>59</v>
      </c>
      <c r="E830" s="187">
        <v>20</v>
      </c>
      <c r="F830" s="88">
        <v>65</v>
      </c>
      <c r="G830" s="88">
        <f t="shared" si="38"/>
        <v>1300</v>
      </c>
    </row>
    <row r="831" ht="15" customHeight="1" spans="1:7">
      <c r="A831" s="38"/>
      <c r="B831" s="227"/>
      <c r="C831" s="96"/>
      <c r="D831" s="88" t="s">
        <v>59</v>
      </c>
      <c r="E831" s="187">
        <v>15.99</v>
      </c>
      <c r="F831" s="88">
        <v>65</v>
      </c>
      <c r="G831" s="88">
        <f t="shared" si="38"/>
        <v>1039.35</v>
      </c>
    </row>
    <row r="832" ht="15" customHeight="1" spans="1:7">
      <c r="A832" s="38"/>
      <c r="B832" s="227"/>
      <c r="C832" s="96"/>
      <c r="D832" s="88" t="s">
        <v>59</v>
      </c>
      <c r="E832" s="187">
        <v>45.15</v>
      </c>
      <c r="F832" s="88">
        <v>65</v>
      </c>
      <c r="G832" s="88">
        <f t="shared" si="38"/>
        <v>2934.75</v>
      </c>
    </row>
    <row r="833" ht="15" customHeight="1" spans="1:7">
      <c r="A833" s="38"/>
      <c r="B833" s="227"/>
      <c r="C833" s="187" t="s">
        <v>60</v>
      </c>
      <c r="D833" s="88" t="s">
        <v>61</v>
      </c>
      <c r="E833" s="187">
        <v>12.32</v>
      </c>
      <c r="F833" s="88">
        <v>180</v>
      </c>
      <c r="G833" s="88">
        <f t="shared" si="38"/>
        <v>2217.6</v>
      </c>
    </row>
    <row r="834" ht="15" customHeight="1" spans="1:7">
      <c r="A834" s="38"/>
      <c r="B834" s="227"/>
      <c r="C834" s="187" t="s">
        <v>104</v>
      </c>
      <c r="D834" s="88" t="s">
        <v>59</v>
      </c>
      <c r="E834" s="187">
        <v>12</v>
      </c>
      <c r="F834" s="88">
        <v>100</v>
      </c>
      <c r="G834" s="88">
        <f t="shared" si="38"/>
        <v>1200</v>
      </c>
    </row>
    <row r="835" ht="15" customHeight="1" spans="1:7">
      <c r="A835" s="38"/>
      <c r="B835" s="227"/>
      <c r="C835" s="187"/>
      <c r="D835" s="88" t="s">
        <v>59</v>
      </c>
      <c r="E835" s="187">
        <v>10.12</v>
      </c>
      <c r="F835" s="88">
        <v>100</v>
      </c>
      <c r="G835" s="88">
        <f t="shared" si="38"/>
        <v>1012</v>
      </c>
    </row>
    <row r="836" ht="15" customHeight="1" spans="1:7">
      <c r="A836" s="38"/>
      <c r="B836" s="227"/>
      <c r="C836" s="187"/>
      <c r="D836" s="88" t="s">
        <v>59</v>
      </c>
      <c r="E836" s="187">
        <v>6.48</v>
      </c>
      <c r="F836" s="88">
        <v>100</v>
      </c>
      <c r="G836" s="88">
        <f t="shared" si="38"/>
        <v>648</v>
      </c>
    </row>
    <row r="837" ht="15" customHeight="1" spans="1:7">
      <c r="A837" s="38"/>
      <c r="B837" s="227"/>
      <c r="C837" s="187"/>
      <c r="D837" s="88" t="s">
        <v>59</v>
      </c>
      <c r="E837" s="187">
        <v>8.1</v>
      </c>
      <c r="F837" s="88">
        <v>100</v>
      </c>
      <c r="G837" s="88">
        <f t="shared" si="38"/>
        <v>810</v>
      </c>
    </row>
    <row r="838" ht="15" customHeight="1" spans="1:7">
      <c r="A838" s="38"/>
      <c r="B838" s="227"/>
      <c r="C838" s="187"/>
      <c r="D838" s="88" t="s">
        <v>59</v>
      </c>
      <c r="E838" s="187">
        <v>1.26</v>
      </c>
      <c r="F838" s="88">
        <v>100</v>
      </c>
      <c r="G838" s="88">
        <f t="shared" si="38"/>
        <v>126</v>
      </c>
    </row>
    <row r="839" ht="15" customHeight="1" spans="1:7">
      <c r="A839" s="38"/>
      <c r="B839" s="227"/>
      <c r="C839" s="187" t="s">
        <v>68</v>
      </c>
      <c r="D839" s="88" t="s">
        <v>59</v>
      </c>
      <c r="E839" s="187">
        <v>50.22</v>
      </c>
      <c r="F839" s="88">
        <v>120</v>
      </c>
      <c r="G839" s="88">
        <f t="shared" si="38"/>
        <v>6026.4</v>
      </c>
    </row>
    <row r="840" ht="15" customHeight="1" spans="1:7">
      <c r="A840" s="38"/>
      <c r="B840" s="227"/>
      <c r="C840" s="187"/>
      <c r="D840" s="88" t="s">
        <v>59</v>
      </c>
      <c r="E840" s="187">
        <v>17.15</v>
      </c>
      <c r="F840" s="88">
        <v>120</v>
      </c>
      <c r="G840" s="88">
        <f t="shared" si="38"/>
        <v>2058</v>
      </c>
    </row>
    <row r="841" ht="15" customHeight="1" spans="1:7">
      <c r="A841" s="38"/>
      <c r="B841" s="227"/>
      <c r="C841" s="187" t="s">
        <v>123</v>
      </c>
      <c r="D841" s="88" t="s">
        <v>59</v>
      </c>
      <c r="E841" s="187">
        <v>3.6</v>
      </c>
      <c r="F841" s="88">
        <v>20</v>
      </c>
      <c r="G841" s="88">
        <f t="shared" si="38"/>
        <v>72</v>
      </c>
    </row>
    <row r="842" ht="15" customHeight="1" spans="1:7">
      <c r="A842" s="38"/>
      <c r="B842" s="227"/>
      <c r="C842" s="187" t="s">
        <v>182</v>
      </c>
      <c r="D842" s="88" t="s">
        <v>61</v>
      </c>
      <c r="E842" s="187">
        <v>0.38</v>
      </c>
      <c r="F842" s="88">
        <v>340</v>
      </c>
      <c r="G842" s="88">
        <f t="shared" si="38"/>
        <v>129.2</v>
      </c>
    </row>
    <row r="843" ht="15" customHeight="1" spans="1:7">
      <c r="A843" s="38"/>
      <c r="B843" s="227"/>
      <c r="C843" s="187" t="s">
        <v>67</v>
      </c>
      <c r="D843" s="88" t="s">
        <v>61</v>
      </c>
      <c r="E843" s="187">
        <v>4.6</v>
      </c>
      <c r="F843" s="95">
        <v>180</v>
      </c>
      <c r="G843" s="88">
        <f t="shared" si="38"/>
        <v>828</v>
      </c>
    </row>
    <row r="844" ht="15" customHeight="1" spans="1:7">
      <c r="A844" s="38"/>
      <c r="B844" s="227"/>
      <c r="C844" s="221" t="s">
        <v>163</v>
      </c>
      <c r="D844" s="88" t="s">
        <v>61</v>
      </c>
      <c r="E844" s="187">
        <v>0.52</v>
      </c>
      <c r="F844" s="88">
        <v>180</v>
      </c>
      <c r="G844" s="88">
        <f t="shared" si="38"/>
        <v>93.6</v>
      </c>
    </row>
    <row r="845" ht="15" customHeight="1" spans="1:7">
      <c r="A845" s="38"/>
      <c r="B845" s="227"/>
      <c r="C845" s="187" t="s">
        <v>72</v>
      </c>
      <c r="D845" s="88" t="s">
        <v>73</v>
      </c>
      <c r="E845" s="130">
        <v>1</v>
      </c>
      <c r="F845" s="88">
        <v>1000</v>
      </c>
      <c r="G845" s="88">
        <f t="shared" si="38"/>
        <v>1000</v>
      </c>
    </row>
    <row r="846" ht="15" customHeight="1" spans="1:7">
      <c r="A846" s="38"/>
      <c r="B846" s="227"/>
      <c r="C846" s="187" t="s">
        <v>76</v>
      </c>
      <c r="D846" s="88" t="s">
        <v>61</v>
      </c>
      <c r="E846" s="187">
        <v>31</v>
      </c>
      <c r="F846" s="95">
        <v>70</v>
      </c>
      <c r="G846" s="88">
        <f t="shared" si="38"/>
        <v>2170</v>
      </c>
    </row>
    <row r="847" ht="15" customHeight="1" spans="1:7">
      <c r="A847" s="38"/>
      <c r="B847" s="227"/>
      <c r="C847" s="187"/>
      <c r="D847" s="88" t="s">
        <v>61</v>
      </c>
      <c r="E847" s="187">
        <v>18.9</v>
      </c>
      <c r="F847" s="95">
        <v>70</v>
      </c>
      <c r="G847" s="88">
        <f t="shared" si="38"/>
        <v>1323</v>
      </c>
    </row>
    <row r="848" ht="15" customHeight="1" spans="1:7">
      <c r="A848" s="38"/>
      <c r="B848" s="227"/>
      <c r="C848" s="187" t="s">
        <v>77</v>
      </c>
      <c r="D848" s="88" t="s">
        <v>59</v>
      </c>
      <c r="E848" s="187">
        <v>124.8</v>
      </c>
      <c r="F848" s="88">
        <v>820</v>
      </c>
      <c r="G848" s="88">
        <f t="shared" si="38"/>
        <v>102336</v>
      </c>
    </row>
    <row r="849" ht="15" customHeight="1" spans="1:7">
      <c r="A849" s="38"/>
      <c r="B849" s="227"/>
      <c r="C849" s="187" t="s">
        <v>79</v>
      </c>
      <c r="D849" s="88" t="s">
        <v>59</v>
      </c>
      <c r="E849" s="187">
        <v>43.42</v>
      </c>
      <c r="F849" s="88">
        <v>320</v>
      </c>
      <c r="G849" s="88">
        <f t="shared" si="38"/>
        <v>13894.4</v>
      </c>
    </row>
    <row r="850" ht="15" customHeight="1" spans="1:7">
      <c r="A850" s="38"/>
      <c r="B850" s="227"/>
      <c r="C850" s="187" t="s">
        <v>78</v>
      </c>
      <c r="D850" s="88" t="s">
        <v>59</v>
      </c>
      <c r="E850" s="187">
        <v>44.94</v>
      </c>
      <c r="F850" s="88">
        <v>560</v>
      </c>
      <c r="G850" s="88">
        <f t="shared" si="38"/>
        <v>25166.4</v>
      </c>
    </row>
    <row r="851" ht="15" customHeight="1" spans="1:7">
      <c r="A851" s="38"/>
      <c r="B851" s="38" t="s">
        <v>80</v>
      </c>
      <c r="C851" s="163"/>
      <c r="D851" s="88"/>
      <c r="E851" s="130"/>
      <c r="F851" s="88"/>
      <c r="G851" s="101">
        <f>SUM(G809:G850)</f>
        <v>183147.1</v>
      </c>
    </row>
    <row r="852" ht="15" customHeight="1" spans="1:7">
      <c r="A852" s="38">
        <v>21</v>
      </c>
      <c r="B852" s="38" t="s">
        <v>227</v>
      </c>
      <c r="C852" s="163" t="s">
        <v>18</v>
      </c>
      <c r="D852" s="88" t="s">
        <v>14</v>
      </c>
      <c r="E852" s="130">
        <v>1</v>
      </c>
      <c r="F852" s="88">
        <v>120</v>
      </c>
      <c r="G852" s="88">
        <f>E852*F852</f>
        <v>120</v>
      </c>
    </row>
    <row r="853" ht="15" customHeight="1" spans="1:7">
      <c r="A853" s="38"/>
      <c r="B853" s="38"/>
      <c r="C853" s="163" t="s">
        <v>17</v>
      </c>
      <c r="D853" s="88" t="s">
        <v>14</v>
      </c>
      <c r="E853" s="130">
        <v>4</v>
      </c>
      <c r="F853" s="88">
        <v>200</v>
      </c>
      <c r="G853" s="88">
        <f t="shared" ref="G853:G861" si="39">E853*F853</f>
        <v>800</v>
      </c>
    </row>
    <row r="854" ht="15" customHeight="1" spans="1:7">
      <c r="A854" s="38"/>
      <c r="B854" s="38"/>
      <c r="C854" s="163" t="s">
        <v>109</v>
      </c>
      <c r="D854" s="88" t="s">
        <v>14</v>
      </c>
      <c r="E854" s="130">
        <v>1</v>
      </c>
      <c r="F854" s="88">
        <v>20</v>
      </c>
      <c r="G854" s="88">
        <f t="shared" si="39"/>
        <v>20</v>
      </c>
    </row>
    <row r="855" ht="15" customHeight="1" spans="1:7">
      <c r="A855" s="38"/>
      <c r="B855" s="38"/>
      <c r="C855" s="163" t="s">
        <v>167</v>
      </c>
      <c r="D855" s="88" t="s">
        <v>14</v>
      </c>
      <c r="E855" s="130">
        <v>4</v>
      </c>
      <c r="F855" s="88">
        <v>100</v>
      </c>
      <c r="G855" s="88">
        <f t="shared" si="39"/>
        <v>400</v>
      </c>
    </row>
    <row r="856" ht="15" customHeight="1" spans="1:7">
      <c r="A856" s="38"/>
      <c r="B856" s="38"/>
      <c r="C856" s="163" t="s">
        <v>56</v>
      </c>
      <c r="D856" s="88" t="s">
        <v>14</v>
      </c>
      <c r="E856" s="130">
        <v>2</v>
      </c>
      <c r="F856" s="88">
        <v>90</v>
      </c>
      <c r="G856" s="88">
        <f t="shared" si="39"/>
        <v>180</v>
      </c>
    </row>
    <row r="857" ht="15" customHeight="1" spans="1:7">
      <c r="A857" s="38"/>
      <c r="B857" s="38"/>
      <c r="C857" s="163" t="s">
        <v>55</v>
      </c>
      <c r="D857" s="88" t="s">
        <v>14</v>
      </c>
      <c r="E857" s="130">
        <v>1</v>
      </c>
      <c r="F857" s="88">
        <v>220</v>
      </c>
      <c r="G857" s="88">
        <f t="shared" si="39"/>
        <v>220</v>
      </c>
    </row>
    <row r="858" ht="15" customHeight="1" spans="1:7">
      <c r="A858" s="38"/>
      <c r="B858" s="38"/>
      <c r="C858" s="163" t="s">
        <v>21</v>
      </c>
      <c r="D858" s="88" t="s">
        <v>14</v>
      </c>
      <c r="E858" s="130">
        <v>1</v>
      </c>
      <c r="F858" s="88">
        <v>120</v>
      </c>
      <c r="G858" s="88">
        <f t="shared" si="39"/>
        <v>120</v>
      </c>
    </row>
    <row r="859" ht="15" customHeight="1" spans="1:7">
      <c r="A859" s="38"/>
      <c r="B859" s="38"/>
      <c r="C859" s="163" t="s">
        <v>119</v>
      </c>
      <c r="D859" s="88" t="s">
        <v>14</v>
      </c>
      <c r="E859" s="130">
        <v>2</v>
      </c>
      <c r="F859" s="88">
        <v>20</v>
      </c>
      <c r="G859" s="88">
        <f t="shared" si="39"/>
        <v>40</v>
      </c>
    </row>
    <row r="860" ht="15" customHeight="1" spans="1:7">
      <c r="A860" s="38"/>
      <c r="B860" s="38"/>
      <c r="C860" s="163" t="s">
        <v>208</v>
      </c>
      <c r="D860" s="88" t="s">
        <v>12</v>
      </c>
      <c r="E860" s="130">
        <v>1</v>
      </c>
      <c r="F860" s="88">
        <v>3000</v>
      </c>
      <c r="G860" s="88">
        <f t="shared" si="39"/>
        <v>3000</v>
      </c>
    </row>
    <row r="861" ht="15" customHeight="1" spans="1:7">
      <c r="A861" s="38"/>
      <c r="B861" s="38"/>
      <c r="C861" s="96" t="s">
        <v>58</v>
      </c>
      <c r="D861" s="88" t="s">
        <v>59</v>
      </c>
      <c r="E861" s="187">
        <v>16.96</v>
      </c>
      <c r="F861" s="88">
        <v>65</v>
      </c>
      <c r="G861" s="88">
        <f t="shared" si="39"/>
        <v>1102.4</v>
      </c>
    </row>
    <row r="862" ht="15" customHeight="1" spans="1:7">
      <c r="A862" s="38"/>
      <c r="B862" s="38"/>
      <c r="C862" s="96"/>
      <c r="D862" s="88" t="s">
        <v>59</v>
      </c>
      <c r="E862" s="187">
        <v>16.38</v>
      </c>
      <c r="F862" s="88">
        <v>65</v>
      </c>
      <c r="G862" s="88">
        <f t="shared" ref="G862:G877" si="40">E862*F862</f>
        <v>1064.7</v>
      </c>
    </row>
    <row r="863" ht="15" customHeight="1" spans="1:7">
      <c r="A863" s="38"/>
      <c r="B863" s="38"/>
      <c r="C863" s="96"/>
      <c r="D863" s="88" t="s">
        <v>59</v>
      </c>
      <c r="E863" s="187">
        <v>45.45</v>
      </c>
      <c r="F863" s="88">
        <v>65</v>
      </c>
      <c r="G863" s="88">
        <f t="shared" si="40"/>
        <v>2954.25</v>
      </c>
    </row>
    <row r="864" ht="15" customHeight="1" spans="1:7">
      <c r="A864" s="38"/>
      <c r="B864" s="38"/>
      <c r="C864" s="187" t="s">
        <v>60</v>
      </c>
      <c r="D864" s="88" t="s">
        <v>61</v>
      </c>
      <c r="E864" s="187">
        <v>1.91</v>
      </c>
      <c r="F864" s="88">
        <v>180</v>
      </c>
      <c r="G864" s="88">
        <f t="shared" si="40"/>
        <v>343.8</v>
      </c>
    </row>
    <row r="865" ht="15" customHeight="1" spans="1:7">
      <c r="A865" s="38"/>
      <c r="B865" s="38"/>
      <c r="C865" s="187"/>
      <c r="D865" s="88" t="s">
        <v>61</v>
      </c>
      <c r="E865" s="187">
        <v>7.26</v>
      </c>
      <c r="F865" s="88">
        <v>180</v>
      </c>
      <c r="G865" s="88">
        <f t="shared" si="40"/>
        <v>1306.8</v>
      </c>
    </row>
    <row r="866" ht="15" customHeight="1" spans="1:7">
      <c r="A866" s="38"/>
      <c r="B866" s="38"/>
      <c r="C866" s="187"/>
      <c r="D866" s="88" t="s">
        <v>61</v>
      </c>
      <c r="E866" s="187">
        <v>3.06</v>
      </c>
      <c r="F866" s="88">
        <v>180</v>
      </c>
      <c r="G866" s="88">
        <f t="shared" si="40"/>
        <v>550.8</v>
      </c>
    </row>
    <row r="867" ht="15" customHeight="1" spans="1:7">
      <c r="A867" s="38"/>
      <c r="B867" s="38"/>
      <c r="C867" s="187" t="s">
        <v>62</v>
      </c>
      <c r="D867" s="88" t="s">
        <v>61</v>
      </c>
      <c r="E867" s="187">
        <v>12.05</v>
      </c>
      <c r="F867" s="88">
        <v>180</v>
      </c>
      <c r="G867" s="88">
        <f t="shared" si="40"/>
        <v>2169</v>
      </c>
    </row>
    <row r="868" ht="15" customHeight="1" spans="1:7">
      <c r="A868" s="38"/>
      <c r="B868" s="38"/>
      <c r="C868" s="187" t="s">
        <v>132</v>
      </c>
      <c r="D868" s="88" t="s">
        <v>61</v>
      </c>
      <c r="E868" s="187">
        <v>5.62</v>
      </c>
      <c r="F868" s="88">
        <v>80</v>
      </c>
      <c r="G868" s="88">
        <f t="shared" si="40"/>
        <v>449.6</v>
      </c>
    </row>
    <row r="869" ht="15" customHeight="1" spans="1:7">
      <c r="A869" s="38"/>
      <c r="B869" s="38"/>
      <c r="C869" s="187" t="s">
        <v>104</v>
      </c>
      <c r="D869" s="88" t="s">
        <v>59</v>
      </c>
      <c r="E869" s="187">
        <v>10</v>
      </c>
      <c r="F869" s="88">
        <v>100</v>
      </c>
      <c r="G869" s="88">
        <f t="shared" si="40"/>
        <v>1000</v>
      </c>
    </row>
    <row r="870" ht="15" customHeight="1" spans="1:7">
      <c r="A870" s="38"/>
      <c r="B870" s="38"/>
      <c r="C870" s="187" t="s">
        <v>65</v>
      </c>
      <c r="D870" s="88" t="s">
        <v>59</v>
      </c>
      <c r="E870" s="187">
        <v>0.78</v>
      </c>
      <c r="F870" s="88">
        <v>65</v>
      </c>
      <c r="G870" s="88">
        <f t="shared" si="40"/>
        <v>50.7</v>
      </c>
    </row>
    <row r="871" ht="15" customHeight="1" spans="1:7">
      <c r="A871" s="38"/>
      <c r="B871" s="38"/>
      <c r="C871" s="187" t="s">
        <v>66</v>
      </c>
      <c r="D871" s="88" t="s">
        <v>61</v>
      </c>
      <c r="E871" s="187">
        <v>0.36</v>
      </c>
      <c r="F871" s="88">
        <v>120</v>
      </c>
      <c r="G871" s="88">
        <f t="shared" si="40"/>
        <v>43.2</v>
      </c>
    </row>
    <row r="872" ht="15" customHeight="1" spans="1:7">
      <c r="A872" s="38"/>
      <c r="B872" s="38"/>
      <c r="C872" s="187" t="s">
        <v>228</v>
      </c>
      <c r="D872" s="88" t="s">
        <v>73</v>
      </c>
      <c r="E872" s="187">
        <v>2</v>
      </c>
      <c r="F872" s="88">
        <v>1000</v>
      </c>
      <c r="G872" s="88">
        <f t="shared" si="40"/>
        <v>2000</v>
      </c>
    </row>
    <row r="873" ht="15" customHeight="1" spans="1:7">
      <c r="A873" s="38"/>
      <c r="B873" s="38"/>
      <c r="C873" s="187" t="s">
        <v>75</v>
      </c>
      <c r="D873" s="88" t="s">
        <v>73</v>
      </c>
      <c r="E873" s="187">
        <v>1</v>
      </c>
      <c r="F873" s="88">
        <v>4000</v>
      </c>
      <c r="G873" s="88">
        <f t="shared" si="40"/>
        <v>4000</v>
      </c>
    </row>
    <row r="874" ht="15" customHeight="1" spans="1:7">
      <c r="A874" s="38"/>
      <c r="B874" s="38"/>
      <c r="C874" s="187" t="s">
        <v>107</v>
      </c>
      <c r="D874" s="88" t="s">
        <v>71</v>
      </c>
      <c r="E874" s="187">
        <v>1</v>
      </c>
      <c r="F874" s="88">
        <v>400</v>
      </c>
      <c r="G874" s="88">
        <f t="shared" si="40"/>
        <v>400</v>
      </c>
    </row>
    <row r="875" ht="15" customHeight="1" spans="1:7">
      <c r="A875" s="38"/>
      <c r="B875" s="38"/>
      <c r="C875" s="187" t="s">
        <v>77</v>
      </c>
      <c r="D875" s="88" t="s">
        <v>59</v>
      </c>
      <c r="E875" s="187">
        <v>195.92</v>
      </c>
      <c r="F875" s="88">
        <v>820</v>
      </c>
      <c r="G875" s="88">
        <f t="shared" si="40"/>
        <v>160654.4</v>
      </c>
    </row>
    <row r="876" ht="15" customHeight="1" spans="1:7">
      <c r="A876" s="38"/>
      <c r="B876" s="38"/>
      <c r="C876" s="187" t="s">
        <v>78</v>
      </c>
      <c r="D876" s="88" t="s">
        <v>59</v>
      </c>
      <c r="E876" s="187">
        <v>49.29</v>
      </c>
      <c r="F876" s="88">
        <v>560</v>
      </c>
      <c r="G876" s="88">
        <f t="shared" si="40"/>
        <v>27602.4</v>
      </c>
    </row>
    <row r="877" ht="15" customHeight="1" spans="1:7">
      <c r="A877" s="38"/>
      <c r="B877" s="38"/>
      <c r="C877" s="187" t="s">
        <v>79</v>
      </c>
      <c r="D877" s="88" t="s">
        <v>59</v>
      </c>
      <c r="E877" s="187">
        <v>19.57</v>
      </c>
      <c r="F877" s="88">
        <v>320</v>
      </c>
      <c r="G877" s="88">
        <f t="shared" si="40"/>
        <v>6262.4</v>
      </c>
    </row>
    <row r="878" ht="15" customHeight="1" spans="1:7">
      <c r="A878" s="38"/>
      <c r="B878" s="38" t="s">
        <v>80</v>
      </c>
      <c r="C878" s="163"/>
      <c r="D878" s="88"/>
      <c r="E878" s="130"/>
      <c r="F878" s="88"/>
      <c r="G878" s="101">
        <f>SUM(G852:G877)</f>
        <v>216854.45</v>
      </c>
    </row>
    <row r="879" ht="15" customHeight="1" spans="1:7">
      <c r="A879" s="38">
        <v>22</v>
      </c>
      <c r="B879" s="227" t="s">
        <v>229</v>
      </c>
      <c r="C879" s="163" t="s">
        <v>86</v>
      </c>
      <c r="D879" s="88" t="s">
        <v>14</v>
      </c>
      <c r="E879" s="130">
        <v>3</v>
      </c>
      <c r="F879" s="88">
        <v>100</v>
      </c>
      <c r="G879" s="88">
        <f t="shared" ref="G879:G882" si="41">E879*F879</f>
        <v>300</v>
      </c>
    </row>
    <row r="880" ht="15" customHeight="1" spans="1:7">
      <c r="A880" s="38"/>
      <c r="B880" s="227"/>
      <c r="C880" s="163" t="s">
        <v>17</v>
      </c>
      <c r="D880" s="88" t="s">
        <v>14</v>
      </c>
      <c r="E880" s="96">
        <v>6</v>
      </c>
      <c r="F880" s="95">
        <v>200</v>
      </c>
      <c r="G880" s="90">
        <f t="shared" si="41"/>
        <v>1200</v>
      </c>
    </row>
    <row r="881" ht="15" customHeight="1" spans="1:7">
      <c r="A881" s="38"/>
      <c r="B881" s="227"/>
      <c r="C881" s="163" t="s">
        <v>18</v>
      </c>
      <c r="D881" s="88" t="s">
        <v>14</v>
      </c>
      <c r="E881" s="96">
        <v>4</v>
      </c>
      <c r="F881" s="95">
        <v>120</v>
      </c>
      <c r="G881" s="90">
        <f t="shared" si="41"/>
        <v>480</v>
      </c>
    </row>
    <row r="882" ht="15" customHeight="1" spans="1:7">
      <c r="A882" s="38"/>
      <c r="B882" s="227"/>
      <c r="C882" s="163" t="s">
        <v>135</v>
      </c>
      <c r="D882" s="88" t="s">
        <v>14</v>
      </c>
      <c r="E882" s="96">
        <v>17</v>
      </c>
      <c r="F882" s="95">
        <v>20</v>
      </c>
      <c r="G882" s="90">
        <f t="shared" si="41"/>
        <v>340</v>
      </c>
    </row>
    <row r="883" ht="15" customHeight="1" spans="1:7">
      <c r="A883" s="38"/>
      <c r="B883" s="227"/>
      <c r="C883" s="163" t="s">
        <v>144</v>
      </c>
      <c r="D883" s="88" t="s">
        <v>14</v>
      </c>
      <c r="E883" s="130">
        <v>1</v>
      </c>
      <c r="F883" s="88">
        <v>90</v>
      </c>
      <c r="G883" s="88">
        <f t="shared" ref="G883:G888" si="42">E883*F883</f>
        <v>90</v>
      </c>
    </row>
    <row r="884" ht="15" customHeight="1" spans="1:7">
      <c r="A884" s="38"/>
      <c r="B884" s="227"/>
      <c r="C884" s="163" t="s">
        <v>16</v>
      </c>
      <c r="D884" s="88" t="s">
        <v>14</v>
      </c>
      <c r="E884" s="130">
        <v>1</v>
      </c>
      <c r="F884" s="88">
        <v>200</v>
      </c>
      <c r="G884" s="88">
        <f t="shared" si="42"/>
        <v>200</v>
      </c>
    </row>
    <row r="885" ht="15" customHeight="1" spans="1:7">
      <c r="A885" s="38"/>
      <c r="B885" s="227"/>
      <c r="C885" s="163" t="s">
        <v>15</v>
      </c>
      <c r="D885" s="88" t="s">
        <v>14</v>
      </c>
      <c r="E885" s="130">
        <v>1</v>
      </c>
      <c r="F885" s="88">
        <v>120</v>
      </c>
      <c r="G885" s="88">
        <f t="shared" si="42"/>
        <v>120</v>
      </c>
    </row>
    <row r="886" ht="15" customHeight="1" spans="1:7">
      <c r="A886" s="38"/>
      <c r="B886" s="227"/>
      <c r="C886" s="163" t="s">
        <v>88</v>
      </c>
      <c r="D886" s="88" t="s">
        <v>14</v>
      </c>
      <c r="E886" s="130">
        <v>1</v>
      </c>
      <c r="F886" s="88">
        <v>10</v>
      </c>
      <c r="G886" s="88">
        <f t="shared" si="42"/>
        <v>10</v>
      </c>
    </row>
    <row r="887" ht="15" customHeight="1" spans="1:7">
      <c r="A887" s="38"/>
      <c r="B887" s="227"/>
      <c r="C887" s="163" t="s">
        <v>45</v>
      </c>
      <c r="D887" s="88" t="s">
        <v>14</v>
      </c>
      <c r="E887" s="130">
        <v>4</v>
      </c>
      <c r="F887" s="88">
        <v>100</v>
      </c>
      <c r="G887" s="88">
        <f t="shared" si="42"/>
        <v>400</v>
      </c>
    </row>
    <row r="888" ht="15" customHeight="1" spans="1:7">
      <c r="A888" s="38"/>
      <c r="B888" s="227"/>
      <c r="C888" s="163" t="s">
        <v>94</v>
      </c>
      <c r="D888" s="88" t="s">
        <v>14</v>
      </c>
      <c r="E888" s="130">
        <v>2</v>
      </c>
      <c r="F888" s="88">
        <v>100</v>
      </c>
      <c r="G888" s="88">
        <f t="shared" si="42"/>
        <v>200</v>
      </c>
    </row>
    <row r="889" ht="15" customHeight="1" spans="1:7">
      <c r="A889" s="38"/>
      <c r="B889" s="227"/>
      <c r="C889" s="96" t="s">
        <v>58</v>
      </c>
      <c r="D889" s="88" t="s">
        <v>59</v>
      </c>
      <c r="E889" s="187">
        <v>24.7</v>
      </c>
      <c r="F889" s="88">
        <v>65</v>
      </c>
      <c r="G889" s="88">
        <f t="shared" ref="G889:G907" si="43">E889*F889</f>
        <v>1605.5</v>
      </c>
    </row>
    <row r="890" ht="15" customHeight="1" spans="1:7">
      <c r="A890" s="38"/>
      <c r="B890" s="227"/>
      <c r="C890" s="96"/>
      <c r="D890" s="88" t="s">
        <v>59</v>
      </c>
      <c r="E890" s="187">
        <v>55.35</v>
      </c>
      <c r="F890" s="88">
        <v>65</v>
      </c>
      <c r="G890" s="88">
        <f t="shared" si="43"/>
        <v>3597.75</v>
      </c>
    </row>
    <row r="891" ht="15" customHeight="1" spans="1:7">
      <c r="A891" s="38"/>
      <c r="B891" s="227"/>
      <c r="C891" s="96"/>
      <c r="D891" s="88" t="s">
        <v>59</v>
      </c>
      <c r="E891" s="187">
        <v>6.2</v>
      </c>
      <c r="F891" s="88">
        <v>65</v>
      </c>
      <c r="G891" s="88">
        <f t="shared" si="43"/>
        <v>403</v>
      </c>
    </row>
    <row r="892" ht="15" customHeight="1" spans="1:7">
      <c r="A892" s="38"/>
      <c r="B892" s="227"/>
      <c r="C892" s="96"/>
      <c r="D892" s="88" t="s">
        <v>59</v>
      </c>
      <c r="E892" s="187">
        <v>12.24</v>
      </c>
      <c r="F892" s="88">
        <v>65</v>
      </c>
      <c r="G892" s="88">
        <f t="shared" si="43"/>
        <v>795.6</v>
      </c>
    </row>
    <row r="893" ht="15" customHeight="1" spans="1:7">
      <c r="A893" s="38"/>
      <c r="B893" s="227"/>
      <c r="C893" s="96"/>
      <c r="D893" s="88" t="s">
        <v>59</v>
      </c>
      <c r="E893" s="187">
        <v>15.05</v>
      </c>
      <c r="F893" s="88">
        <v>65</v>
      </c>
      <c r="G893" s="88">
        <f t="shared" si="43"/>
        <v>978.25</v>
      </c>
    </row>
    <row r="894" ht="15" customHeight="1" spans="1:7">
      <c r="A894" s="38"/>
      <c r="B894" s="227"/>
      <c r="C894" s="96"/>
      <c r="D894" s="88" t="s">
        <v>59</v>
      </c>
      <c r="E894" s="187">
        <v>27</v>
      </c>
      <c r="F894" s="88">
        <v>65</v>
      </c>
      <c r="G894" s="88">
        <f t="shared" si="43"/>
        <v>1755</v>
      </c>
    </row>
    <row r="895" ht="15" customHeight="1" spans="1:7">
      <c r="A895" s="38"/>
      <c r="B895" s="227"/>
      <c r="C895" s="96" t="s">
        <v>62</v>
      </c>
      <c r="D895" s="88" t="s">
        <v>61</v>
      </c>
      <c r="E895" s="187">
        <v>8.16</v>
      </c>
      <c r="F895" s="88">
        <v>180</v>
      </c>
      <c r="G895" s="88">
        <f t="shared" si="43"/>
        <v>1468.8</v>
      </c>
    </row>
    <row r="896" ht="15" customHeight="1" spans="1:7">
      <c r="A896" s="38"/>
      <c r="B896" s="227"/>
      <c r="C896" s="96"/>
      <c r="D896" s="88" t="s">
        <v>61</v>
      </c>
      <c r="E896" s="187">
        <v>1.8</v>
      </c>
      <c r="F896" s="88">
        <v>180</v>
      </c>
      <c r="G896" s="88">
        <f t="shared" si="43"/>
        <v>324</v>
      </c>
    </row>
    <row r="897" ht="15" customHeight="1" spans="1:7">
      <c r="A897" s="38"/>
      <c r="B897" s="227"/>
      <c r="C897" s="187" t="s">
        <v>132</v>
      </c>
      <c r="D897" s="88" t="s">
        <v>61</v>
      </c>
      <c r="E897" s="187">
        <v>6.24</v>
      </c>
      <c r="F897" s="88">
        <v>80</v>
      </c>
      <c r="G897" s="88">
        <f t="shared" si="43"/>
        <v>499.2</v>
      </c>
    </row>
    <row r="898" ht="15" customHeight="1" spans="1:7">
      <c r="A898" s="38"/>
      <c r="B898" s="227"/>
      <c r="C898" s="187"/>
      <c r="D898" s="88" t="s">
        <v>61</v>
      </c>
      <c r="E898" s="187">
        <v>4.5</v>
      </c>
      <c r="F898" s="88">
        <v>80</v>
      </c>
      <c r="G898" s="88">
        <f t="shared" si="43"/>
        <v>360</v>
      </c>
    </row>
    <row r="899" ht="15" customHeight="1" spans="1:7">
      <c r="A899" s="38"/>
      <c r="B899" s="227"/>
      <c r="C899" s="187"/>
      <c r="D899" s="88" t="s">
        <v>61</v>
      </c>
      <c r="E899" s="187">
        <v>4.32</v>
      </c>
      <c r="F899" s="88">
        <v>80</v>
      </c>
      <c r="G899" s="88">
        <f t="shared" si="43"/>
        <v>345.6</v>
      </c>
    </row>
    <row r="900" ht="15" customHeight="1" spans="1:7">
      <c r="A900" s="38"/>
      <c r="B900" s="227"/>
      <c r="C900" s="187" t="s">
        <v>64</v>
      </c>
      <c r="D900" s="88" t="s">
        <v>61</v>
      </c>
      <c r="E900" s="187">
        <v>0.15</v>
      </c>
      <c r="F900" s="88">
        <v>340</v>
      </c>
      <c r="G900" s="88">
        <f t="shared" si="43"/>
        <v>51</v>
      </c>
    </row>
    <row r="901" ht="15" customHeight="1" spans="1:7">
      <c r="A901" s="38"/>
      <c r="B901" s="227"/>
      <c r="C901" s="187"/>
      <c r="D901" s="88" t="s">
        <v>61</v>
      </c>
      <c r="E901" s="187">
        <v>0.25</v>
      </c>
      <c r="F901" s="88">
        <v>340</v>
      </c>
      <c r="G901" s="88">
        <f t="shared" si="43"/>
        <v>85</v>
      </c>
    </row>
    <row r="902" ht="15" customHeight="1" spans="1:7">
      <c r="A902" s="38"/>
      <c r="B902" s="227"/>
      <c r="C902" s="187"/>
      <c r="D902" s="88" t="s">
        <v>61</v>
      </c>
      <c r="E902" s="187">
        <v>0.04</v>
      </c>
      <c r="F902" s="88">
        <v>340</v>
      </c>
      <c r="G902" s="88">
        <f t="shared" si="43"/>
        <v>13.6</v>
      </c>
    </row>
    <row r="903" ht="15" customHeight="1" spans="1:7">
      <c r="A903" s="38"/>
      <c r="B903" s="227"/>
      <c r="C903" s="187"/>
      <c r="D903" s="88" t="s">
        <v>61</v>
      </c>
      <c r="E903" s="187">
        <v>0.46</v>
      </c>
      <c r="F903" s="88">
        <v>340</v>
      </c>
      <c r="G903" s="88">
        <f t="shared" si="43"/>
        <v>156.4</v>
      </c>
    </row>
    <row r="904" ht="15" customHeight="1" spans="1:7">
      <c r="A904" s="38"/>
      <c r="B904" s="227"/>
      <c r="C904" s="187" t="s">
        <v>70</v>
      </c>
      <c r="D904" s="88" t="s">
        <v>71</v>
      </c>
      <c r="E904" s="130">
        <v>1</v>
      </c>
      <c r="F904" s="88">
        <v>400</v>
      </c>
      <c r="G904" s="88">
        <f t="shared" si="43"/>
        <v>400</v>
      </c>
    </row>
    <row r="905" ht="15" customHeight="1" spans="1:7">
      <c r="A905" s="38"/>
      <c r="B905" s="227"/>
      <c r="C905" s="187" t="s">
        <v>74</v>
      </c>
      <c r="D905" s="88" t="s">
        <v>73</v>
      </c>
      <c r="E905" s="130">
        <v>1</v>
      </c>
      <c r="F905" s="88">
        <v>1000</v>
      </c>
      <c r="G905" s="88">
        <f t="shared" si="43"/>
        <v>1000</v>
      </c>
    </row>
    <row r="906" ht="15" customHeight="1" spans="1:7">
      <c r="A906" s="38"/>
      <c r="B906" s="227"/>
      <c r="C906" s="187" t="s">
        <v>76</v>
      </c>
      <c r="D906" s="88" t="s">
        <v>61</v>
      </c>
      <c r="E906" s="187">
        <v>19.76</v>
      </c>
      <c r="F906" s="95">
        <v>70</v>
      </c>
      <c r="G906" s="88">
        <f t="shared" si="43"/>
        <v>1383.2</v>
      </c>
    </row>
    <row r="907" ht="15" customHeight="1" spans="1:7">
      <c r="A907" s="38"/>
      <c r="B907" s="227"/>
      <c r="C907" s="187" t="s">
        <v>78</v>
      </c>
      <c r="D907" s="88" t="s">
        <v>59</v>
      </c>
      <c r="E907" s="187">
        <v>141.61</v>
      </c>
      <c r="F907" s="88">
        <v>560</v>
      </c>
      <c r="G907" s="88">
        <f t="shared" si="43"/>
        <v>79301.6</v>
      </c>
    </row>
    <row r="908" ht="15" customHeight="1" spans="1:7">
      <c r="A908" s="38"/>
      <c r="B908" s="38" t="s">
        <v>80</v>
      </c>
      <c r="C908" s="163"/>
      <c r="D908" s="88"/>
      <c r="E908" s="130"/>
      <c r="F908" s="88"/>
      <c r="G908" s="101">
        <f>SUM(G879:G907)</f>
        <v>97863.5</v>
      </c>
    </row>
    <row r="909" ht="15" customHeight="1" spans="1:7">
      <c r="A909" s="38">
        <v>23</v>
      </c>
      <c r="B909" s="38" t="s">
        <v>230</v>
      </c>
      <c r="C909" s="163" t="s">
        <v>32</v>
      </c>
      <c r="D909" s="88" t="s">
        <v>14</v>
      </c>
      <c r="E909" s="130">
        <v>1</v>
      </c>
      <c r="F909" s="88">
        <v>50</v>
      </c>
      <c r="G909" s="88">
        <f>E909*F909</f>
        <v>50</v>
      </c>
    </row>
    <row r="910" ht="15" customHeight="1" spans="1:7">
      <c r="A910" s="38"/>
      <c r="B910" s="38"/>
      <c r="C910" s="163" t="s">
        <v>87</v>
      </c>
      <c r="D910" s="88" t="s">
        <v>14</v>
      </c>
      <c r="E910" s="130">
        <v>6</v>
      </c>
      <c r="F910" s="88">
        <v>20</v>
      </c>
      <c r="G910" s="88">
        <f t="shared" ref="G910:G942" si="44">E910*F910</f>
        <v>120</v>
      </c>
    </row>
    <row r="911" ht="15" customHeight="1" spans="1:7">
      <c r="A911" s="38"/>
      <c r="B911" s="38"/>
      <c r="C911" s="163" t="s">
        <v>16</v>
      </c>
      <c r="D911" s="88" t="s">
        <v>14</v>
      </c>
      <c r="E911" s="130">
        <v>3</v>
      </c>
      <c r="F911" s="88">
        <v>200</v>
      </c>
      <c r="G911" s="88">
        <f t="shared" si="44"/>
        <v>600</v>
      </c>
    </row>
    <row r="912" ht="15" customHeight="1" spans="1:7">
      <c r="A912" s="38"/>
      <c r="B912" s="38"/>
      <c r="C912" s="163" t="s">
        <v>89</v>
      </c>
      <c r="D912" s="88" t="s">
        <v>14</v>
      </c>
      <c r="E912" s="130">
        <v>1</v>
      </c>
      <c r="F912" s="88">
        <v>90</v>
      </c>
      <c r="G912" s="88">
        <f t="shared" si="44"/>
        <v>90</v>
      </c>
    </row>
    <row r="913" ht="15" customHeight="1" spans="1:7">
      <c r="A913" s="38"/>
      <c r="B913" s="38"/>
      <c r="C913" s="163" t="s">
        <v>113</v>
      </c>
      <c r="D913" s="88" t="s">
        <v>14</v>
      </c>
      <c r="E913" s="130">
        <v>1</v>
      </c>
      <c r="F913" s="88">
        <v>220</v>
      </c>
      <c r="G913" s="88">
        <f t="shared" si="44"/>
        <v>220</v>
      </c>
    </row>
    <row r="914" ht="15" customHeight="1" spans="1:7">
      <c r="A914" s="38"/>
      <c r="B914" s="38"/>
      <c r="C914" s="163" t="s">
        <v>84</v>
      </c>
      <c r="D914" s="88" t="s">
        <v>14</v>
      </c>
      <c r="E914" s="130">
        <v>22</v>
      </c>
      <c r="F914" s="88">
        <v>20</v>
      </c>
      <c r="G914" s="88">
        <f t="shared" si="44"/>
        <v>440</v>
      </c>
    </row>
    <row r="915" ht="15" customHeight="1" spans="1:7">
      <c r="A915" s="38"/>
      <c r="B915" s="38"/>
      <c r="C915" s="163" t="s">
        <v>42</v>
      </c>
      <c r="D915" s="88" t="s">
        <v>14</v>
      </c>
      <c r="E915" s="130">
        <v>17</v>
      </c>
      <c r="F915" s="88">
        <v>220</v>
      </c>
      <c r="G915" s="88">
        <f t="shared" si="44"/>
        <v>3740</v>
      </c>
    </row>
    <row r="916" ht="15" customHeight="1" spans="1:7">
      <c r="A916" s="38"/>
      <c r="B916" s="38"/>
      <c r="C916" s="163" t="s">
        <v>41</v>
      </c>
      <c r="D916" s="88" t="s">
        <v>14</v>
      </c>
      <c r="E916" s="130">
        <v>10</v>
      </c>
      <c r="F916" s="88">
        <v>90</v>
      </c>
      <c r="G916" s="88">
        <f t="shared" si="44"/>
        <v>900</v>
      </c>
    </row>
    <row r="917" ht="15" customHeight="1" spans="1:7">
      <c r="A917" s="38"/>
      <c r="B917" s="38"/>
      <c r="C917" s="163" t="s">
        <v>38</v>
      </c>
      <c r="D917" s="88" t="s">
        <v>14</v>
      </c>
      <c r="E917" s="130">
        <v>3</v>
      </c>
      <c r="F917" s="88">
        <v>220</v>
      </c>
      <c r="G917" s="88">
        <f t="shared" si="44"/>
        <v>660</v>
      </c>
    </row>
    <row r="918" ht="15" customHeight="1" spans="1:7">
      <c r="A918" s="38"/>
      <c r="B918" s="38"/>
      <c r="C918" s="163" t="s">
        <v>20</v>
      </c>
      <c r="D918" s="88" t="s">
        <v>14</v>
      </c>
      <c r="E918" s="130">
        <v>1</v>
      </c>
      <c r="F918" s="88">
        <v>200</v>
      </c>
      <c r="G918" s="88">
        <f t="shared" si="44"/>
        <v>200</v>
      </c>
    </row>
    <row r="919" ht="15" customHeight="1" spans="1:7">
      <c r="A919" s="38"/>
      <c r="B919" s="38"/>
      <c r="C919" s="163" t="s">
        <v>21</v>
      </c>
      <c r="D919" s="88" t="s">
        <v>14</v>
      </c>
      <c r="E919" s="130">
        <v>1</v>
      </c>
      <c r="F919" s="88">
        <v>120</v>
      </c>
      <c r="G919" s="88">
        <f t="shared" si="44"/>
        <v>120</v>
      </c>
    </row>
    <row r="920" ht="15" customHeight="1" spans="1:7">
      <c r="A920" s="38"/>
      <c r="B920" s="38"/>
      <c r="C920" s="163" t="s">
        <v>119</v>
      </c>
      <c r="D920" s="88" t="s">
        <v>14</v>
      </c>
      <c r="E920" s="130">
        <v>1</v>
      </c>
      <c r="F920" s="88">
        <v>20</v>
      </c>
      <c r="G920" s="88">
        <f t="shared" si="44"/>
        <v>20</v>
      </c>
    </row>
    <row r="921" ht="15" customHeight="1" spans="1:7">
      <c r="A921" s="38"/>
      <c r="B921" s="38"/>
      <c r="C921" s="163" t="s">
        <v>222</v>
      </c>
      <c r="D921" s="88" t="s">
        <v>14</v>
      </c>
      <c r="E921" s="130">
        <v>3</v>
      </c>
      <c r="F921" s="88">
        <v>100</v>
      </c>
      <c r="G921" s="88">
        <f t="shared" si="44"/>
        <v>300</v>
      </c>
    </row>
    <row r="922" ht="15" customHeight="1" spans="1:7">
      <c r="A922" s="38"/>
      <c r="B922" s="38"/>
      <c r="C922" s="163" t="s">
        <v>18</v>
      </c>
      <c r="D922" s="88" t="s">
        <v>14</v>
      </c>
      <c r="E922" s="130">
        <v>1</v>
      </c>
      <c r="F922" s="88">
        <v>120</v>
      </c>
      <c r="G922" s="88">
        <f t="shared" si="44"/>
        <v>120</v>
      </c>
    </row>
    <row r="923" ht="15" customHeight="1" spans="1:7">
      <c r="A923" s="38"/>
      <c r="B923" s="38"/>
      <c r="C923" s="163" t="s">
        <v>17</v>
      </c>
      <c r="D923" s="88" t="s">
        <v>14</v>
      </c>
      <c r="E923" s="130">
        <v>12</v>
      </c>
      <c r="F923" s="88">
        <v>200</v>
      </c>
      <c r="G923" s="88">
        <f t="shared" si="44"/>
        <v>2400</v>
      </c>
    </row>
    <row r="924" ht="15" customHeight="1" spans="1:7">
      <c r="A924" s="38"/>
      <c r="B924" s="38"/>
      <c r="C924" s="163" t="s">
        <v>231</v>
      </c>
      <c r="D924" s="88" t="s">
        <v>73</v>
      </c>
      <c r="E924" s="130">
        <v>1</v>
      </c>
      <c r="F924" s="88">
        <v>1500</v>
      </c>
      <c r="G924" s="88">
        <f t="shared" si="44"/>
        <v>1500</v>
      </c>
    </row>
    <row r="925" ht="15" customHeight="1" spans="1:7">
      <c r="A925" s="38"/>
      <c r="B925" s="38"/>
      <c r="C925" s="163" t="s">
        <v>86</v>
      </c>
      <c r="D925" s="88" t="s">
        <v>14</v>
      </c>
      <c r="E925" s="130">
        <v>1</v>
      </c>
      <c r="F925" s="88">
        <v>100</v>
      </c>
      <c r="G925" s="88">
        <f t="shared" si="44"/>
        <v>100</v>
      </c>
    </row>
    <row r="926" ht="15" customHeight="1" spans="1:7">
      <c r="A926" s="38"/>
      <c r="B926" s="38"/>
      <c r="C926" s="163" t="s">
        <v>94</v>
      </c>
      <c r="D926" s="88" t="s">
        <v>14</v>
      </c>
      <c r="E926" s="130">
        <v>6</v>
      </c>
      <c r="F926" s="88">
        <v>100</v>
      </c>
      <c r="G926" s="88">
        <f t="shared" si="44"/>
        <v>600</v>
      </c>
    </row>
    <row r="927" ht="15" customHeight="1" spans="1:7">
      <c r="A927" s="38"/>
      <c r="B927" s="38"/>
      <c r="C927" s="163" t="s">
        <v>45</v>
      </c>
      <c r="D927" s="88" t="s">
        <v>14</v>
      </c>
      <c r="E927" s="130">
        <v>3</v>
      </c>
      <c r="F927" s="88">
        <v>100</v>
      </c>
      <c r="G927" s="88">
        <f t="shared" si="44"/>
        <v>300</v>
      </c>
    </row>
    <row r="928" ht="15" customHeight="1" spans="1:7">
      <c r="A928" s="38"/>
      <c r="B928" s="38"/>
      <c r="C928" s="163" t="s">
        <v>23</v>
      </c>
      <c r="D928" s="88" t="s">
        <v>14</v>
      </c>
      <c r="E928" s="130">
        <v>6</v>
      </c>
      <c r="F928" s="88">
        <v>220</v>
      </c>
      <c r="G928" s="88">
        <f t="shared" si="44"/>
        <v>1320</v>
      </c>
    </row>
    <row r="929" ht="15" customHeight="1" spans="1:7">
      <c r="A929" s="38"/>
      <c r="B929" s="38"/>
      <c r="C929" s="163" t="s">
        <v>232</v>
      </c>
      <c r="D929" s="88" t="s">
        <v>14</v>
      </c>
      <c r="E929" s="130">
        <v>5</v>
      </c>
      <c r="F929" s="88">
        <v>90</v>
      </c>
      <c r="G929" s="88">
        <f t="shared" si="44"/>
        <v>450</v>
      </c>
    </row>
    <row r="930" ht="15" customHeight="1" spans="1:7">
      <c r="A930" s="38"/>
      <c r="B930" s="38"/>
      <c r="C930" s="163" t="s">
        <v>118</v>
      </c>
      <c r="D930" s="88" t="s">
        <v>14</v>
      </c>
      <c r="E930" s="130">
        <v>8</v>
      </c>
      <c r="F930" s="88">
        <v>20</v>
      </c>
      <c r="G930" s="88">
        <f t="shared" si="44"/>
        <v>160</v>
      </c>
    </row>
    <row r="931" ht="15" customHeight="1" spans="1:7">
      <c r="A931" s="38"/>
      <c r="B931" s="38"/>
      <c r="C931" s="163" t="s">
        <v>51</v>
      </c>
      <c r="D931" s="88" t="s">
        <v>14</v>
      </c>
      <c r="E931" s="130">
        <v>3</v>
      </c>
      <c r="F931" s="88">
        <v>600</v>
      </c>
      <c r="G931" s="88">
        <f t="shared" si="44"/>
        <v>1800</v>
      </c>
    </row>
    <row r="932" ht="15" customHeight="1" spans="1:7">
      <c r="A932" s="38"/>
      <c r="B932" s="38"/>
      <c r="C932" s="163" t="s">
        <v>83</v>
      </c>
      <c r="D932" s="88" t="s">
        <v>14</v>
      </c>
      <c r="E932" s="130">
        <v>5</v>
      </c>
      <c r="F932" s="88">
        <v>50</v>
      </c>
      <c r="G932" s="88">
        <f t="shared" si="44"/>
        <v>250</v>
      </c>
    </row>
    <row r="933" ht="15" customHeight="1" spans="1:7">
      <c r="A933" s="38"/>
      <c r="B933" s="38"/>
      <c r="C933" s="163" t="s">
        <v>25</v>
      </c>
      <c r="D933" s="88" t="s">
        <v>14</v>
      </c>
      <c r="E933" s="130">
        <v>4</v>
      </c>
      <c r="F933" s="88">
        <v>220</v>
      </c>
      <c r="G933" s="88">
        <f t="shared" si="44"/>
        <v>880</v>
      </c>
    </row>
    <row r="934" ht="15" customHeight="1" spans="1:7">
      <c r="A934" s="38"/>
      <c r="B934" s="38"/>
      <c r="C934" s="163" t="s">
        <v>90</v>
      </c>
      <c r="D934" s="88" t="s">
        <v>14</v>
      </c>
      <c r="E934" s="130">
        <v>1</v>
      </c>
      <c r="F934" s="88">
        <v>90</v>
      </c>
      <c r="G934" s="88">
        <f t="shared" si="44"/>
        <v>90</v>
      </c>
    </row>
    <row r="935" ht="15" customHeight="1" spans="1:7">
      <c r="A935" s="38"/>
      <c r="B935" s="38"/>
      <c r="C935" s="163" t="s">
        <v>233</v>
      </c>
      <c r="D935" s="88" t="s">
        <v>14</v>
      </c>
      <c r="E935" s="130">
        <v>1</v>
      </c>
      <c r="F935" s="88">
        <v>20</v>
      </c>
      <c r="G935" s="88">
        <f t="shared" si="44"/>
        <v>20</v>
      </c>
    </row>
    <row r="936" ht="15" customHeight="1" spans="1:7">
      <c r="A936" s="38"/>
      <c r="B936" s="38"/>
      <c r="C936" s="163" t="s">
        <v>144</v>
      </c>
      <c r="D936" s="88" t="s">
        <v>14</v>
      </c>
      <c r="E936" s="130">
        <v>9</v>
      </c>
      <c r="F936" s="88">
        <v>90</v>
      </c>
      <c r="G936" s="88">
        <f t="shared" si="44"/>
        <v>810</v>
      </c>
    </row>
    <row r="937" ht="15" customHeight="1" spans="1:7">
      <c r="A937" s="38"/>
      <c r="B937" s="38"/>
      <c r="C937" s="163" t="s">
        <v>234</v>
      </c>
      <c r="D937" s="88" t="s">
        <v>14</v>
      </c>
      <c r="E937" s="130">
        <v>2</v>
      </c>
      <c r="F937" s="88">
        <v>90</v>
      </c>
      <c r="G937" s="88">
        <f t="shared" si="44"/>
        <v>180</v>
      </c>
    </row>
    <row r="938" ht="15" customHeight="1" spans="1:7">
      <c r="A938" s="38"/>
      <c r="B938" s="38"/>
      <c r="C938" s="163" t="s">
        <v>57</v>
      </c>
      <c r="D938" s="88" t="s">
        <v>14</v>
      </c>
      <c r="E938" s="130">
        <v>5</v>
      </c>
      <c r="F938" s="88">
        <v>10</v>
      </c>
      <c r="G938" s="88">
        <f t="shared" si="44"/>
        <v>50</v>
      </c>
    </row>
    <row r="939" ht="15" customHeight="1" spans="1:7">
      <c r="A939" s="38"/>
      <c r="B939" s="38"/>
      <c r="C939" s="163" t="s">
        <v>126</v>
      </c>
      <c r="D939" s="88" t="s">
        <v>14</v>
      </c>
      <c r="E939" s="130">
        <v>2</v>
      </c>
      <c r="F939" s="88">
        <v>90</v>
      </c>
      <c r="G939" s="88">
        <f t="shared" si="44"/>
        <v>180</v>
      </c>
    </row>
    <row r="940" ht="15" customHeight="1" spans="1:7">
      <c r="A940" s="38"/>
      <c r="B940" s="38"/>
      <c r="C940" s="163" t="s">
        <v>33</v>
      </c>
      <c r="D940" s="88" t="s">
        <v>14</v>
      </c>
      <c r="E940" s="130">
        <v>3</v>
      </c>
      <c r="F940" s="88">
        <v>600</v>
      </c>
      <c r="G940" s="88">
        <f t="shared" si="44"/>
        <v>1800</v>
      </c>
    </row>
    <row r="941" ht="15" customHeight="1" spans="1:7">
      <c r="A941" s="38"/>
      <c r="B941" s="38"/>
      <c r="C941" s="163" t="s">
        <v>125</v>
      </c>
      <c r="D941" s="88" t="s">
        <v>14</v>
      </c>
      <c r="E941" s="130">
        <v>1</v>
      </c>
      <c r="F941" s="88">
        <v>15</v>
      </c>
      <c r="G941" s="88">
        <f t="shared" si="44"/>
        <v>15</v>
      </c>
    </row>
    <row r="942" ht="15" customHeight="1" spans="1:7">
      <c r="A942" s="38"/>
      <c r="B942" s="38"/>
      <c r="C942" s="163" t="s">
        <v>11</v>
      </c>
      <c r="D942" s="88" t="s">
        <v>12</v>
      </c>
      <c r="E942" s="130">
        <v>1</v>
      </c>
      <c r="F942" s="88">
        <v>4000</v>
      </c>
      <c r="G942" s="88">
        <f t="shared" si="44"/>
        <v>4000</v>
      </c>
    </row>
    <row r="943" ht="15" customHeight="1" spans="1:7">
      <c r="A943" s="38"/>
      <c r="B943" s="38"/>
      <c r="C943" s="96" t="s">
        <v>58</v>
      </c>
      <c r="D943" s="88" t="s">
        <v>59</v>
      </c>
      <c r="E943" s="187">
        <v>80.5</v>
      </c>
      <c r="F943" s="88">
        <v>65</v>
      </c>
      <c r="G943" s="88">
        <f t="shared" ref="G943:G976" si="45">E943*F943</f>
        <v>5232.5</v>
      </c>
    </row>
    <row r="944" ht="15" customHeight="1" spans="1:7">
      <c r="A944" s="38"/>
      <c r="B944" s="38"/>
      <c r="C944" s="96"/>
      <c r="D944" s="88" t="s">
        <v>59</v>
      </c>
      <c r="E944" s="187">
        <v>18.55</v>
      </c>
      <c r="F944" s="88">
        <v>65</v>
      </c>
      <c r="G944" s="88">
        <f t="shared" si="45"/>
        <v>1205.75</v>
      </c>
    </row>
    <row r="945" ht="15" customHeight="1" spans="1:7">
      <c r="A945" s="38"/>
      <c r="B945" s="38"/>
      <c r="C945" s="96"/>
      <c r="D945" s="88" t="s">
        <v>59</v>
      </c>
      <c r="E945" s="187">
        <v>41.04</v>
      </c>
      <c r="F945" s="88">
        <v>65</v>
      </c>
      <c r="G945" s="88">
        <f t="shared" si="45"/>
        <v>2667.6</v>
      </c>
    </row>
    <row r="946" ht="15" customHeight="1" spans="1:7">
      <c r="A946" s="38"/>
      <c r="B946" s="38"/>
      <c r="C946" s="96"/>
      <c r="D946" s="88" t="s">
        <v>59</v>
      </c>
      <c r="E946" s="187">
        <v>18.9</v>
      </c>
      <c r="F946" s="88">
        <v>65</v>
      </c>
      <c r="G946" s="88">
        <f t="shared" si="45"/>
        <v>1228.5</v>
      </c>
    </row>
    <row r="947" ht="15" customHeight="1" spans="1:7">
      <c r="A947" s="38"/>
      <c r="B947" s="38"/>
      <c r="C947" s="96"/>
      <c r="D947" s="88" t="s">
        <v>59</v>
      </c>
      <c r="E947" s="187">
        <v>12</v>
      </c>
      <c r="F947" s="88">
        <v>65</v>
      </c>
      <c r="G947" s="88">
        <f t="shared" si="45"/>
        <v>780</v>
      </c>
    </row>
    <row r="948" ht="15" customHeight="1" spans="1:7">
      <c r="A948" s="38"/>
      <c r="B948" s="38"/>
      <c r="C948" s="96"/>
      <c r="D948" s="88" t="s">
        <v>59</v>
      </c>
      <c r="E948" s="187">
        <v>6</v>
      </c>
      <c r="F948" s="88">
        <v>65</v>
      </c>
      <c r="G948" s="88">
        <f t="shared" si="45"/>
        <v>390</v>
      </c>
    </row>
    <row r="949" ht="15" customHeight="1" spans="1:7">
      <c r="A949" s="38"/>
      <c r="B949" s="38"/>
      <c r="C949" s="96" t="s">
        <v>62</v>
      </c>
      <c r="D949" s="88" t="s">
        <v>61</v>
      </c>
      <c r="E949" s="187">
        <v>2.89</v>
      </c>
      <c r="F949" s="88">
        <v>180</v>
      </c>
      <c r="G949" s="88">
        <f t="shared" si="45"/>
        <v>520.2</v>
      </c>
    </row>
    <row r="950" ht="15" customHeight="1" spans="1:7">
      <c r="A950" s="38"/>
      <c r="B950" s="38"/>
      <c r="C950" s="96"/>
      <c r="D950" s="88" t="s">
        <v>61</v>
      </c>
      <c r="E950" s="187">
        <v>30.21</v>
      </c>
      <c r="F950" s="88">
        <v>180</v>
      </c>
      <c r="G950" s="88">
        <f t="shared" si="45"/>
        <v>5437.8</v>
      </c>
    </row>
    <row r="951" ht="15" customHeight="1" spans="1:7">
      <c r="A951" s="38"/>
      <c r="B951" s="38"/>
      <c r="C951" s="96"/>
      <c r="D951" s="88" t="s">
        <v>61</v>
      </c>
      <c r="E951" s="187">
        <v>56.43</v>
      </c>
      <c r="F951" s="88">
        <v>180</v>
      </c>
      <c r="G951" s="88">
        <f t="shared" si="45"/>
        <v>10157.4</v>
      </c>
    </row>
    <row r="952" ht="15" customHeight="1" spans="1:7">
      <c r="A952" s="38"/>
      <c r="B952" s="38"/>
      <c r="C952" s="96"/>
      <c r="D952" s="88" t="s">
        <v>61</v>
      </c>
      <c r="E952" s="187">
        <v>22.82</v>
      </c>
      <c r="F952" s="88">
        <v>180</v>
      </c>
      <c r="G952" s="88">
        <f t="shared" si="45"/>
        <v>4107.6</v>
      </c>
    </row>
    <row r="953" ht="15" customHeight="1" spans="1:7">
      <c r="A953" s="38"/>
      <c r="B953" s="38"/>
      <c r="C953" s="96"/>
      <c r="D953" s="88" t="s">
        <v>61</v>
      </c>
      <c r="E953" s="187">
        <v>49.94</v>
      </c>
      <c r="F953" s="88">
        <v>180</v>
      </c>
      <c r="G953" s="88">
        <f t="shared" si="45"/>
        <v>8989.2</v>
      </c>
    </row>
    <row r="954" ht="15" customHeight="1" spans="1:7">
      <c r="A954" s="38"/>
      <c r="B954" s="38"/>
      <c r="C954" s="96"/>
      <c r="D954" s="88" t="s">
        <v>61</v>
      </c>
      <c r="E954" s="187">
        <v>14.4</v>
      </c>
      <c r="F954" s="88">
        <v>180</v>
      </c>
      <c r="G954" s="88">
        <f t="shared" si="45"/>
        <v>2592</v>
      </c>
    </row>
    <row r="955" ht="15" customHeight="1" spans="1:7">
      <c r="A955" s="38"/>
      <c r="B955" s="38"/>
      <c r="C955" s="96"/>
      <c r="D955" s="88" t="s">
        <v>61</v>
      </c>
      <c r="E955" s="187">
        <v>8.1</v>
      </c>
      <c r="F955" s="88">
        <v>180</v>
      </c>
      <c r="G955" s="88">
        <f t="shared" si="45"/>
        <v>1458</v>
      </c>
    </row>
    <row r="956" ht="15" customHeight="1" spans="1:7">
      <c r="A956" s="38"/>
      <c r="B956" s="38"/>
      <c r="C956" s="187" t="s">
        <v>63</v>
      </c>
      <c r="D956" s="88" t="s">
        <v>61</v>
      </c>
      <c r="E956" s="187">
        <v>1.45</v>
      </c>
      <c r="F956" s="88">
        <v>140</v>
      </c>
      <c r="G956" s="88">
        <f t="shared" si="45"/>
        <v>203</v>
      </c>
    </row>
    <row r="957" ht="15" customHeight="1" spans="1:7">
      <c r="A957" s="38"/>
      <c r="B957" s="38"/>
      <c r="C957" s="187"/>
      <c r="D957" s="88" t="s">
        <v>61</v>
      </c>
      <c r="E957" s="187">
        <v>16.63</v>
      </c>
      <c r="F957" s="88">
        <v>140</v>
      </c>
      <c r="G957" s="88">
        <f t="shared" si="45"/>
        <v>2328.2</v>
      </c>
    </row>
    <row r="958" ht="15" customHeight="1" spans="1:7">
      <c r="A958" s="38"/>
      <c r="B958" s="38"/>
      <c r="C958" s="187"/>
      <c r="D958" s="88" t="s">
        <v>61</v>
      </c>
      <c r="E958" s="187">
        <v>3.9</v>
      </c>
      <c r="F958" s="88">
        <v>140</v>
      </c>
      <c r="G958" s="88">
        <f t="shared" si="45"/>
        <v>546</v>
      </c>
    </row>
    <row r="959" ht="15" customHeight="1" spans="1:7">
      <c r="A959" s="38"/>
      <c r="B959" s="38"/>
      <c r="C959" s="187" t="s">
        <v>104</v>
      </c>
      <c r="D959" s="88" t="s">
        <v>59</v>
      </c>
      <c r="E959" s="187">
        <v>10.7</v>
      </c>
      <c r="F959" s="88">
        <v>100</v>
      </c>
      <c r="G959" s="88">
        <f t="shared" si="45"/>
        <v>1070</v>
      </c>
    </row>
    <row r="960" ht="15" customHeight="1" spans="1:7">
      <c r="A960" s="38"/>
      <c r="B960" s="38"/>
      <c r="C960" s="187"/>
      <c r="D960" s="88" t="s">
        <v>59</v>
      </c>
      <c r="E960" s="187">
        <v>16.2</v>
      </c>
      <c r="F960" s="88">
        <v>100</v>
      </c>
      <c r="G960" s="88">
        <f t="shared" si="45"/>
        <v>1620</v>
      </c>
    </row>
    <row r="961" ht="15" customHeight="1" spans="1:7">
      <c r="A961" s="38"/>
      <c r="B961" s="38"/>
      <c r="C961" s="187"/>
      <c r="D961" s="88" t="s">
        <v>59</v>
      </c>
      <c r="E961" s="187">
        <v>2.7</v>
      </c>
      <c r="F961" s="88">
        <v>100</v>
      </c>
      <c r="G961" s="88">
        <f t="shared" si="45"/>
        <v>270</v>
      </c>
    </row>
    <row r="962" ht="15" customHeight="1" spans="1:7">
      <c r="A962" s="38"/>
      <c r="B962" s="38"/>
      <c r="C962" s="187"/>
      <c r="D962" s="88" t="s">
        <v>59</v>
      </c>
      <c r="E962" s="187">
        <v>1.8</v>
      </c>
      <c r="F962" s="88">
        <v>100</v>
      </c>
      <c r="G962" s="88">
        <f t="shared" si="45"/>
        <v>180</v>
      </c>
    </row>
    <row r="963" ht="15" customHeight="1" spans="1:7">
      <c r="A963" s="38"/>
      <c r="B963" s="38"/>
      <c r="C963" s="187"/>
      <c r="D963" s="88" t="s">
        <v>59</v>
      </c>
      <c r="E963" s="187">
        <v>4.5</v>
      </c>
      <c r="F963" s="88">
        <v>100</v>
      </c>
      <c r="G963" s="88">
        <f t="shared" si="45"/>
        <v>450</v>
      </c>
    </row>
    <row r="964" ht="15" customHeight="1" spans="1:7">
      <c r="A964" s="38"/>
      <c r="B964" s="38"/>
      <c r="C964" s="187" t="s">
        <v>65</v>
      </c>
      <c r="D964" s="88" t="s">
        <v>59</v>
      </c>
      <c r="E964" s="187">
        <v>3.2</v>
      </c>
      <c r="F964" s="88">
        <v>65</v>
      </c>
      <c r="G964" s="88">
        <f t="shared" si="45"/>
        <v>208</v>
      </c>
    </row>
    <row r="965" ht="15" customHeight="1" spans="1:7">
      <c r="A965" s="38"/>
      <c r="B965" s="38"/>
      <c r="C965" s="187" t="s">
        <v>66</v>
      </c>
      <c r="D965" s="88" t="s">
        <v>61</v>
      </c>
      <c r="E965" s="187">
        <v>0.38</v>
      </c>
      <c r="F965" s="88">
        <v>120</v>
      </c>
      <c r="G965" s="88">
        <f t="shared" si="45"/>
        <v>45.6</v>
      </c>
    </row>
    <row r="966" ht="15" customHeight="1" spans="1:7">
      <c r="A966" s="38"/>
      <c r="B966" s="38"/>
      <c r="C966" s="187"/>
      <c r="D966" s="88" t="s">
        <v>61</v>
      </c>
      <c r="E966" s="187">
        <v>0.26</v>
      </c>
      <c r="F966" s="88">
        <v>120</v>
      </c>
      <c r="G966" s="88">
        <f t="shared" si="45"/>
        <v>31.2</v>
      </c>
    </row>
    <row r="967" ht="15" customHeight="1" spans="1:7">
      <c r="A967" s="38"/>
      <c r="B967" s="38"/>
      <c r="C967" s="187" t="s">
        <v>67</v>
      </c>
      <c r="D967" s="88" t="s">
        <v>61</v>
      </c>
      <c r="E967" s="187">
        <v>1.74</v>
      </c>
      <c r="F967" s="95">
        <v>180</v>
      </c>
      <c r="G967" s="88">
        <f t="shared" si="45"/>
        <v>313.2</v>
      </c>
    </row>
    <row r="968" ht="15" customHeight="1" spans="1:7">
      <c r="A968" s="38"/>
      <c r="B968" s="38"/>
      <c r="C968" s="187"/>
      <c r="D968" s="88" t="s">
        <v>61</v>
      </c>
      <c r="E968" s="187">
        <v>0.95</v>
      </c>
      <c r="F968" s="95">
        <v>180</v>
      </c>
      <c r="G968" s="88">
        <f t="shared" si="45"/>
        <v>171</v>
      </c>
    </row>
    <row r="969" ht="15" customHeight="1" spans="1:7">
      <c r="A969" s="38"/>
      <c r="B969" s="38"/>
      <c r="C969" s="187" t="s">
        <v>68</v>
      </c>
      <c r="D969" s="88" t="s">
        <v>59</v>
      </c>
      <c r="E969" s="187">
        <v>23.63</v>
      </c>
      <c r="F969" s="88">
        <v>120</v>
      </c>
      <c r="G969" s="88">
        <f t="shared" si="45"/>
        <v>2835.6</v>
      </c>
    </row>
    <row r="970" ht="15" customHeight="1" spans="1:7">
      <c r="A970" s="38"/>
      <c r="B970" s="38"/>
      <c r="C970" s="187"/>
      <c r="D970" s="88" t="s">
        <v>59</v>
      </c>
      <c r="E970" s="187">
        <v>66.37</v>
      </c>
      <c r="F970" s="88">
        <v>120</v>
      </c>
      <c r="G970" s="88">
        <f t="shared" si="45"/>
        <v>7964.4</v>
      </c>
    </row>
    <row r="971" ht="15" customHeight="1" spans="1:7">
      <c r="A971" s="38"/>
      <c r="B971" s="38"/>
      <c r="C971" s="187" t="s">
        <v>64</v>
      </c>
      <c r="D971" s="88" t="s">
        <v>61</v>
      </c>
      <c r="E971" s="187">
        <v>0.84</v>
      </c>
      <c r="F971" s="88">
        <v>340</v>
      </c>
      <c r="G971" s="88">
        <f t="shared" si="45"/>
        <v>285.6</v>
      </c>
    </row>
    <row r="972" ht="15" customHeight="1" spans="1:7">
      <c r="A972" s="38"/>
      <c r="B972" s="38"/>
      <c r="C972" s="187" t="s">
        <v>70</v>
      </c>
      <c r="D972" s="88" t="s">
        <v>71</v>
      </c>
      <c r="E972" s="130">
        <v>1</v>
      </c>
      <c r="F972" s="88">
        <v>400</v>
      </c>
      <c r="G972" s="88">
        <f t="shared" si="45"/>
        <v>400</v>
      </c>
    </row>
    <row r="973" ht="15" customHeight="1" spans="1:7">
      <c r="A973" s="38"/>
      <c r="B973" s="38"/>
      <c r="C973" s="187" t="s">
        <v>228</v>
      </c>
      <c r="D973" s="88" t="s">
        <v>73</v>
      </c>
      <c r="E973" s="130">
        <v>1</v>
      </c>
      <c r="F973" s="88">
        <v>1000</v>
      </c>
      <c r="G973" s="88">
        <f t="shared" si="45"/>
        <v>1000</v>
      </c>
    </row>
    <row r="974" ht="15" customHeight="1" spans="1:7">
      <c r="A974" s="38"/>
      <c r="B974" s="38"/>
      <c r="C974" s="187" t="s">
        <v>76</v>
      </c>
      <c r="D974" s="88" t="s">
        <v>61</v>
      </c>
      <c r="E974" s="187">
        <v>17.5</v>
      </c>
      <c r="F974" s="95">
        <v>70</v>
      </c>
      <c r="G974" s="88">
        <f t="shared" si="45"/>
        <v>1225</v>
      </c>
    </row>
    <row r="975" ht="15" customHeight="1" spans="1:7">
      <c r="A975" s="38"/>
      <c r="B975" s="38"/>
      <c r="C975" s="187" t="s">
        <v>77</v>
      </c>
      <c r="D975" s="88" t="s">
        <v>59</v>
      </c>
      <c r="E975" s="187">
        <v>216.96</v>
      </c>
      <c r="F975" s="88">
        <v>820</v>
      </c>
      <c r="G975" s="88">
        <f t="shared" si="45"/>
        <v>177907.2</v>
      </c>
    </row>
    <row r="976" ht="15" customHeight="1" spans="1:7">
      <c r="A976" s="38"/>
      <c r="B976" s="38"/>
      <c r="C976" s="187" t="s">
        <v>78</v>
      </c>
      <c r="D976" s="88" t="s">
        <v>59</v>
      </c>
      <c r="E976" s="187">
        <v>155.91</v>
      </c>
      <c r="F976" s="88">
        <v>560</v>
      </c>
      <c r="G976" s="88">
        <f t="shared" si="45"/>
        <v>87309.6</v>
      </c>
    </row>
    <row r="977" ht="15" customHeight="1" spans="1:7">
      <c r="A977" s="38"/>
      <c r="B977" s="38" t="s">
        <v>80</v>
      </c>
      <c r="C977" s="163"/>
      <c r="D977" s="88"/>
      <c r="E977" s="130"/>
      <c r="F977" s="88"/>
      <c r="G977" s="101">
        <f>SUM(G909:G976)</f>
        <v>355615.15</v>
      </c>
    </row>
    <row r="978" ht="15" customHeight="1" spans="1:7">
      <c r="A978" s="38">
        <v>24</v>
      </c>
      <c r="B978" s="20" t="s">
        <v>235</v>
      </c>
      <c r="C978" s="163" t="s">
        <v>18</v>
      </c>
      <c r="D978" s="88" t="s">
        <v>14</v>
      </c>
      <c r="E978" s="130">
        <v>3</v>
      </c>
      <c r="F978" s="88">
        <v>120</v>
      </c>
      <c r="G978" s="88">
        <f t="shared" ref="G978:G995" si="46">E978*F978</f>
        <v>360</v>
      </c>
    </row>
    <row r="979" ht="15" customHeight="1" spans="1:7">
      <c r="A979" s="38"/>
      <c r="B979" s="25"/>
      <c r="C979" s="163" t="s">
        <v>15</v>
      </c>
      <c r="D979" s="88" t="s">
        <v>14</v>
      </c>
      <c r="E979" s="130">
        <v>3</v>
      </c>
      <c r="F979" s="88">
        <v>120</v>
      </c>
      <c r="G979" s="88">
        <f t="shared" si="46"/>
        <v>360</v>
      </c>
    </row>
    <row r="980" ht="15" customHeight="1" spans="1:7">
      <c r="A980" s="38"/>
      <c r="B980" s="25"/>
      <c r="C980" s="163" t="s">
        <v>87</v>
      </c>
      <c r="D980" s="88" t="s">
        <v>14</v>
      </c>
      <c r="E980" s="130">
        <v>2</v>
      </c>
      <c r="F980" s="88">
        <v>20</v>
      </c>
      <c r="G980" s="88">
        <f t="shared" si="46"/>
        <v>40</v>
      </c>
    </row>
    <row r="981" ht="15" customHeight="1" spans="1:7">
      <c r="A981" s="38"/>
      <c r="B981" s="25"/>
      <c r="C981" s="163" t="s">
        <v>16</v>
      </c>
      <c r="D981" s="88" t="s">
        <v>14</v>
      </c>
      <c r="E981" s="130">
        <v>2</v>
      </c>
      <c r="F981" s="88">
        <v>200</v>
      </c>
      <c r="G981" s="88">
        <f t="shared" si="46"/>
        <v>400</v>
      </c>
    </row>
    <row r="982" ht="15" customHeight="1" spans="1:7">
      <c r="A982" s="38"/>
      <c r="B982" s="25"/>
      <c r="C982" s="163" t="s">
        <v>113</v>
      </c>
      <c r="D982" s="88" t="s">
        <v>14</v>
      </c>
      <c r="E982" s="130">
        <v>2</v>
      </c>
      <c r="F982" s="88">
        <v>220</v>
      </c>
      <c r="G982" s="88">
        <f t="shared" si="46"/>
        <v>440</v>
      </c>
    </row>
    <row r="983" ht="15" customHeight="1" spans="1:7">
      <c r="A983" s="38"/>
      <c r="B983" s="25"/>
      <c r="C983" s="163" t="s">
        <v>55</v>
      </c>
      <c r="D983" s="88" t="s">
        <v>14</v>
      </c>
      <c r="E983" s="130">
        <v>1</v>
      </c>
      <c r="F983" s="88">
        <v>220</v>
      </c>
      <c r="G983" s="88">
        <f t="shared" si="46"/>
        <v>220</v>
      </c>
    </row>
    <row r="984" ht="15" customHeight="1" spans="1:7">
      <c r="A984" s="38"/>
      <c r="B984" s="25"/>
      <c r="C984" s="163" t="s">
        <v>136</v>
      </c>
      <c r="D984" s="88" t="s">
        <v>14</v>
      </c>
      <c r="E984" s="130">
        <v>1</v>
      </c>
      <c r="F984" s="88">
        <v>20</v>
      </c>
      <c r="G984" s="88">
        <f t="shared" si="46"/>
        <v>20</v>
      </c>
    </row>
    <row r="985" ht="15" customHeight="1" spans="1:7">
      <c r="A985" s="38"/>
      <c r="B985" s="25"/>
      <c r="C985" s="163" t="s">
        <v>86</v>
      </c>
      <c r="D985" s="88" t="s">
        <v>14</v>
      </c>
      <c r="E985" s="130">
        <v>1</v>
      </c>
      <c r="F985" s="88">
        <v>100</v>
      </c>
      <c r="G985" s="88">
        <f t="shared" si="46"/>
        <v>100</v>
      </c>
    </row>
    <row r="986" ht="15" customHeight="1" spans="1:7">
      <c r="A986" s="38"/>
      <c r="B986" s="25"/>
      <c r="C986" s="163" t="s">
        <v>94</v>
      </c>
      <c r="D986" s="88" t="s">
        <v>14</v>
      </c>
      <c r="E986" s="130">
        <v>1</v>
      </c>
      <c r="F986" s="88">
        <v>100</v>
      </c>
      <c r="G986" s="88">
        <f t="shared" si="46"/>
        <v>100</v>
      </c>
    </row>
    <row r="987" ht="15" customHeight="1" spans="1:7">
      <c r="A987" s="38"/>
      <c r="B987" s="25"/>
      <c r="C987" s="163" t="s">
        <v>45</v>
      </c>
      <c r="D987" s="88" t="s">
        <v>14</v>
      </c>
      <c r="E987" s="130">
        <v>1</v>
      </c>
      <c r="F987" s="88">
        <v>100</v>
      </c>
      <c r="G987" s="88">
        <f t="shared" si="46"/>
        <v>100</v>
      </c>
    </row>
    <row r="988" ht="15" customHeight="1" spans="1:7">
      <c r="A988" s="38"/>
      <c r="B988" s="25"/>
      <c r="C988" s="163" t="s">
        <v>54</v>
      </c>
      <c r="D988" s="88" t="s">
        <v>14</v>
      </c>
      <c r="E988" s="130">
        <v>4</v>
      </c>
      <c r="F988" s="88">
        <v>20</v>
      </c>
      <c r="G988" s="88">
        <f t="shared" si="46"/>
        <v>80</v>
      </c>
    </row>
    <row r="989" ht="15" customHeight="1" spans="1:7">
      <c r="A989" s="38"/>
      <c r="B989" s="25"/>
      <c r="C989" s="163" t="s">
        <v>98</v>
      </c>
      <c r="D989" s="88" t="s">
        <v>14</v>
      </c>
      <c r="E989" s="130">
        <v>1</v>
      </c>
      <c r="F989" s="88">
        <v>100</v>
      </c>
      <c r="G989" s="88">
        <f t="shared" si="46"/>
        <v>100</v>
      </c>
    </row>
    <row r="990" ht="15" customHeight="1" spans="1:7">
      <c r="A990" s="38"/>
      <c r="B990" s="25"/>
      <c r="C990" s="42" t="s">
        <v>136</v>
      </c>
      <c r="D990" s="88" t="s">
        <v>14</v>
      </c>
      <c r="E990" s="130">
        <v>4</v>
      </c>
      <c r="F990" s="88">
        <v>10</v>
      </c>
      <c r="G990" s="88">
        <f t="shared" si="46"/>
        <v>40</v>
      </c>
    </row>
    <row r="991" ht="15" customHeight="1" spans="1:7">
      <c r="A991" s="38"/>
      <c r="B991" s="25"/>
      <c r="C991" s="42" t="s">
        <v>23</v>
      </c>
      <c r="D991" s="88" t="s">
        <v>14</v>
      </c>
      <c r="E991" s="130">
        <v>1</v>
      </c>
      <c r="F991" s="88">
        <v>220</v>
      </c>
      <c r="G991" s="88">
        <f t="shared" si="46"/>
        <v>220</v>
      </c>
    </row>
    <row r="992" ht="15" customHeight="1" spans="1:7">
      <c r="A992" s="38"/>
      <c r="B992" s="25"/>
      <c r="C992" s="42" t="s">
        <v>94</v>
      </c>
      <c r="D992" s="88" t="s">
        <v>14</v>
      </c>
      <c r="E992" s="130">
        <v>1</v>
      </c>
      <c r="F992" s="88">
        <v>100</v>
      </c>
      <c r="G992" s="88">
        <f t="shared" si="46"/>
        <v>100</v>
      </c>
    </row>
    <row r="993" ht="15" customHeight="1" spans="1:7">
      <c r="A993" s="38"/>
      <c r="B993" s="25"/>
      <c r="C993" s="42" t="s">
        <v>110</v>
      </c>
      <c r="D993" s="88" t="s">
        <v>14</v>
      </c>
      <c r="E993" s="130">
        <v>1</v>
      </c>
      <c r="F993" s="88">
        <v>10</v>
      </c>
      <c r="G993" s="88">
        <f t="shared" si="46"/>
        <v>10</v>
      </c>
    </row>
    <row r="994" ht="15" customHeight="1" spans="1:7">
      <c r="A994" s="38"/>
      <c r="B994" s="27"/>
      <c r="C994" s="42" t="s">
        <v>55</v>
      </c>
      <c r="D994" s="88" t="s">
        <v>14</v>
      </c>
      <c r="E994" s="130">
        <v>2</v>
      </c>
      <c r="F994" s="88">
        <v>220</v>
      </c>
      <c r="G994" s="88">
        <f t="shared" si="46"/>
        <v>440</v>
      </c>
    </row>
    <row r="995" ht="15" customHeight="1" spans="1:7">
      <c r="A995" s="38"/>
      <c r="B995" s="27"/>
      <c r="C995" s="163" t="s">
        <v>62</v>
      </c>
      <c r="D995" s="88" t="s">
        <v>61</v>
      </c>
      <c r="E995" s="130">
        <v>13.59</v>
      </c>
      <c r="F995" s="88">
        <v>180</v>
      </c>
      <c r="G995" s="88">
        <f t="shared" si="46"/>
        <v>2446.2</v>
      </c>
    </row>
    <row r="996" ht="15" customHeight="1" spans="1:7">
      <c r="A996" s="38"/>
      <c r="B996" s="38" t="s">
        <v>80</v>
      </c>
      <c r="C996" s="163"/>
      <c r="D996" s="88"/>
      <c r="E996" s="130"/>
      <c r="F996" s="88"/>
      <c r="G996" s="101">
        <f>SUM(G978:G995)</f>
        <v>5576.2</v>
      </c>
    </row>
    <row r="997" ht="15" customHeight="1" spans="1:7">
      <c r="A997" s="38">
        <v>25</v>
      </c>
      <c r="B997" s="38" t="s">
        <v>236</v>
      </c>
      <c r="C997" s="163" t="s">
        <v>18</v>
      </c>
      <c r="D997" s="88" t="s">
        <v>14</v>
      </c>
      <c r="E997" s="130">
        <v>8</v>
      </c>
      <c r="F997" s="88">
        <v>120</v>
      </c>
      <c r="G997" s="88">
        <f>E997*F997</f>
        <v>960</v>
      </c>
    </row>
    <row r="998" ht="15" customHeight="1" spans="1:7">
      <c r="A998" s="38"/>
      <c r="B998" s="38"/>
      <c r="C998" s="163" t="s">
        <v>17</v>
      </c>
      <c r="D998" s="88" t="s">
        <v>14</v>
      </c>
      <c r="E998" s="130">
        <v>5</v>
      </c>
      <c r="F998" s="88">
        <v>220</v>
      </c>
      <c r="G998" s="88">
        <f t="shared" ref="G998:G1022" si="47">E998*F998</f>
        <v>1100</v>
      </c>
    </row>
    <row r="999" ht="15" customHeight="1" spans="1:7">
      <c r="A999" s="38"/>
      <c r="B999" s="38"/>
      <c r="C999" s="163" t="s">
        <v>110</v>
      </c>
      <c r="D999" s="88" t="s">
        <v>14</v>
      </c>
      <c r="E999" s="130">
        <v>1</v>
      </c>
      <c r="F999" s="88">
        <v>10</v>
      </c>
      <c r="G999" s="88">
        <f t="shared" si="47"/>
        <v>10</v>
      </c>
    </row>
    <row r="1000" ht="15" customHeight="1" spans="1:7">
      <c r="A1000" s="38"/>
      <c r="B1000" s="38"/>
      <c r="C1000" s="163" t="s">
        <v>109</v>
      </c>
      <c r="D1000" s="88" t="s">
        <v>14</v>
      </c>
      <c r="E1000" s="130">
        <v>16</v>
      </c>
      <c r="F1000" s="88">
        <v>20</v>
      </c>
      <c r="G1000" s="88">
        <f t="shared" si="47"/>
        <v>320</v>
      </c>
    </row>
    <row r="1001" ht="15" customHeight="1" spans="1:7">
      <c r="A1001" s="38"/>
      <c r="B1001" s="38"/>
      <c r="C1001" s="163" t="s">
        <v>54</v>
      </c>
      <c r="D1001" s="88" t="s">
        <v>14</v>
      </c>
      <c r="E1001" s="130">
        <v>6</v>
      </c>
      <c r="F1001" s="88">
        <v>20</v>
      </c>
      <c r="G1001" s="88">
        <f t="shared" si="47"/>
        <v>120</v>
      </c>
    </row>
    <row r="1002" ht="15" customHeight="1" spans="1:7">
      <c r="A1002" s="38"/>
      <c r="B1002" s="38"/>
      <c r="C1002" s="163" t="s">
        <v>55</v>
      </c>
      <c r="D1002" s="88" t="s">
        <v>14</v>
      </c>
      <c r="E1002" s="130">
        <v>1</v>
      </c>
      <c r="F1002" s="88">
        <v>220</v>
      </c>
      <c r="G1002" s="88">
        <f t="shared" si="47"/>
        <v>220</v>
      </c>
    </row>
    <row r="1003" ht="15" customHeight="1" spans="1:7">
      <c r="A1003" s="38"/>
      <c r="B1003" s="38"/>
      <c r="C1003" s="163" t="s">
        <v>56</v>
      </c>
      <c r="D1003" s="88" t="s">
        <v>14</v>
      </c>
      <c r="E1003" s="130">
        <v>4</v>
      </c>
      <c r="F1003" s="88">
        <v>90</v>
      </c>
      <c r="G1003" s="88">
        <f t="shared" si="47"/>
        <v>360</v>
      </c>
    </row>
    <row r="1004" ht="15" customHeight="1" spans="1:7">
      <c r="A1004" s="38"/>
      <c r="B1004" s="38"/>
      <c r="C1004" s="163" t="s">
        <v>43</v>
      </c>
      <c r="D1004" s="88" t="s">
        <v>14</v>
      </c>
      <c r="E1004" s="130">
        <v>2</v>
      </c>
      <c r="F1004" s="88">
        <v>5</v>
      </c>
      <c r="G1004" s="88">
        <f t="shared" si="47"/>
        <v>10</v>
      </c>
    </row>
    <row r="1005" ht="15" customHeight="1" spans="1:7">
      <c r="A1005" s="38"/>
      <c r="B1005" s="38"/>
      <c r="C1005" s="163" t="s">
        <v>25</v>
      </c>
      <c r="D1005" s="88" t="s">
        <v>14</v>
      </c>
      <c r="E1005" s="130">
        <v>2</v>
      </c>
      <c r="F1005" s="88">
        <v>220</v>
      </c>
      <c r="G1005" s="88">
        <f t="shared" si="47"/>
        <v>440</v>
      </c>
    </row>
    <row r="1006" ht="15" customHeight="1" spans="1:7">
      <c r="A1006" s="38"/>
      <c r="B1006" s="38"/>
      <c r="C1006" s="163" t="s">
        <v>126</v>
      </c>
      <c r="D1006" s="88" t="s">
        <v>14</v>
      </c>
      <c r="E1006" s="130">
        <v>2</v>
      </c>
      <c r="F1006" s="88">
        <v>90</v>
      </c>
      <c r="G1006" s="88">
        <f t="shared" si="47"/>
        <v>180</v>
      </c>
    </row>
    <row r="1007" ht="15" customHeight="1" spans="1:7">
      <c r="A1007" s="38"/>
      <c r="B1007" s="38"/>
      <c r="C1007" s="163" t="s">
        <v>113</v>
      </c>
      <c r="D1007" s="88" t="s">
        <v>14</v>
      </c>
      <c r="E1007" s="130">
        <v>2</v>
      </c>
      <c r="F1007" s="88">
        <v>220</v>
      </c>
      <c r="G1007" s="88">
        <f t="shared" si="47"/>
        <v>440</v>
      </c>
    </row>
    <row r="1008" ht="15" customHeight="1" spans="1:7">
      <c r="A1008" s="38"/>
      <c r="B1008" s="38"/>
      <c r="C1008" s="163" t="s">
        <v>125</v>
      </c>
      <c r="D1008" s="88" t="s">
        <v>14</v>
      </c>
      <c r="E1008" s="130">
        <v>3</v>
      </c>
      <c r="F1008" s="88">
        <v>15</v>
      </c>
      <c r="G1008" s="88">
        <f t="shared" si="47"/>
        <v>45</v>
      </c>
    </row>
    <row r="1009" ht="15" customHeight="1" spans="1:7">
      <c r="A1009" s="38"/>
      <c r="B1009" s="38"/>
      <c r="C1009" s="163" t="s">
        <v>33</v>
      </c>
      <c r="D1009" s="88" t="s">
        <v>14</v>
      </c>
      <c r="E1009" s="130">
        <v>1</v>
      </c>
      <c r="F1009" s="88">
        <v>600</v>
      </c>
      <c r="G1009" s="88">
        <f t="shared" si="47"/>
        <v>600</v>
      </c>
    </row>
    <row r="1010" ht="15" customHeight="1" spans="1:7">
      <c r="A1010" s="38"/>
      <c r="B1010" s="38"/>
      <c r="C1010" s="163" t="s">
        <v>16</v>
      </c>
      <c r="D1010" s="88" t="s">
        <v>14</v>
      </c>
      <c r="E1010" s="130">
        <v>3</v>
      </c>
      <c r="F1010" s="88">
        <v>200</v>
      </c>
      <c r="G1010" s="88">
        <f t="shared" si="47"/>
        <v>600</v>
      </c>
    </row>
    <row r="1011" ht="15" customHeight="1" spans="1:7">
      <c r="A1011" s="38"/>
      <c r="B1011" s="38"/>
      <c r="C1011" s="163" t="s">
        <v>87</v>
      </c>
      <c r="D1011" s="88" t="s">
        <v>14</v>
      </c>
      <c r="E1011" s="130">
        <v>6</v>
      </c>
      <c r="F1011" s="88">
        <v>20</v>
      </c>
      <c r="G1011" s="88">
        <f t="shared" si="47"/>
        <v>120</v>
      </c>
    </row>
    <row r="1012" ht="15" customHeight="1" spans="1:7">
      <c r="A1012" s="38"/>
      <c r="B1012" s="38"/>
      <c r="C1012" s="163" t="s">
        <v>23</v>
      </c>
      <c r="D1012" s="88" t="s">
        <v>14</v>
      </c>
      <c r="E1012" s="130">
        <v>1</v>
      </c>
      <c r="F1012" s="88">
        <v>220</v>
      </c>
      <c r="G1012" s="88">
        <f t="shared" si="47"/>
        <v>220</v>
      </c>
    </row>
    <row r="1013" ht="15" customHeight="1" spans="1:7">
      <c r="A1013" s="38"/>
      <c r="B1013" s="38"/>
      <c r="C1013" s="163" t="s">
        <v>57</v>
      </c>
      <c r="D1013" s="88" t="s">
        <v>14</v>
      </c>
      <c r="E1013" s="130">
        <v>13</v>
      </c>
      <c r="F1013" s="88">
        <v>10</v>
      </c>
      <c r="G1013" s="88">
        <f t="shared" si="47"/>
        <v>130</v>
      </c>
    </row>
    <row r="1014" ht="15" customHeight="1" spans="1:7">
      <c r="A1014" s="38"/>
      <c r="B1014" s="38"/>
      <c r="C1014" s="163" t="s">
        <v>225</v>
      </c>
      <c r="D1014" s="88" t="s">
        <v>14</v>
      </c>
      <c r="E1014" s="130">
        <v>1</v>
      </c>
      <c r="F1014" s="88">
        <v>120</v>
      </c>
      <c r="G1014" s="88">
        <f t="shared" si="47"/>
        <v>120</v>
      </c>
    </row>
    <row r="1015" ht="15" customHeight="1" spans="1:7">
      <c r="A1015" s="38"/>
      <c r="B1015" s="38"/>
      <c r="C1015" s="163" t="s">
        <v>24</v>
      </c>
      <c r="D1015" s="88" t="s">
        <v>14</v>
      </c>
      <c r="E1015" s="130">
        <v>2</v>
      </c>
      <c r="F1015" s="88">
        <v>90</v>
      </c>
      <c r="G1015" s="88">
        <f t="shared" si="47"/>
        <v>180</v>
      </c>
    </row>
    <row r="1016" ht="15" customHeight="1" spans="1:7">
      <c r="A1016" s="38"/>
      <c r="B1016" s="38"/>
      <c r="C1016" s="163" t="s">
        <v>119</v>
      </c>
      <c r="D1016" s="88" t="s">
        <v>14</v>
      </c>
      <c r="E1016" s="130">
        <v>19</v>
      </c>
      <c r="F1016" s="88">
        <v>20</v>
      </c>
      <c r="G1016" s="88">
        <f t="shared" si="47"/>
        <v>380</v>
      </c>
    </row>
    <row r="1017" ht="15" customHeight="1" spans="1:7">
      <c r="A1017" s="38"/>
      <c r="B1017" s="38"/>
      <c r="C1017" s="163" t="s">
        <v>21</v>
      </c>
      <c r="D1017" s="88" t="s">
        <v>14</v>
      </c>
      <c r="E1017" s="130">
        <v>2</v>
      </c>
      <c r="F1017" s="88">
        <v>120</v>
      </c>
      <c r="G1017" s="88">
        <f t="shared" si="47"/>
        <v>240</v>
      </c>
    </row>
    <row r="1018" ht="15" customHeight="1" spans="1:7">
      <c r="A1018" s="38"/>
      <c r="B1018" s="38"/>
      <c r="C1018" s="163" t="s">
        <v>84</v>
      </c>
      <c r="D1018" s="88" t="s">
        <v>14</v>
      </c>
      <c r="E1018" s="130">
        <v>2</v>
      </c>
      <c r="F1018" s="88">
        <v>20</v>
      </c>
      <c r="G1018" s="88">
        <f t="shared" si="47"/>
        <v>40</v>
      </c>
    </row>
    <row r="1019" ht="15" customHeight="1" spans="1:7">
      <c r="A1019" s="38"/>
      <c r="B1019" s="38"/>
      <c r="C1019" s="163" t="s">
        <v>130</v>
      </c>
      <c r="D1019" s="88" t="s">
        <v>14</v>
      </c>
      <c r="E1019" s="130">
        <v>1</v>
      </c>
      <c r="F1019" s="88">
        <v>50</v>
      </c>
      <c r="G1019" s="88">
        <f t="shared" si="47"/>
        <v>50</v>
      </c>
    </row>
    <row r="1020" ht="15" customHeight="1" spans="1:7">
      <c r="A1020" s="38"/>
      <c r="B1020" s="38"/>
      <c r="C1020" s="163" t="s">
        <v>126</v>
      </c>
      <c r="D1020" s="88" t="s">
        <v>14</v>
      </c>
      <c r="E1020" s="130">
        <v>1</v>
      </c>
      <c r="F1020" s="88">
        <v>90</v>
      </c>
      <c r="G1020" s="88">
        <f t="shared" si="47"/>
        <v>90</v>
      </c>
    </row>
    <row r="1021" ht="15" customHeight="1" spans="1:7">
      <c r="A1021" s="38"/>
      <c r="B1021" s="38"/>
      <c r="C1021" s="163" t="s">
        <v>237</v>
      </c>
      <c r="D1021" s="88" t="s">
        <v>14</v>
      </c>
      <c r="E1021" s="130">
        <v>1</v>
      </c>
      <c r="F1021" s="88">
        <v>75</v>
      </c>
      <c r="G1021" s="88">
        <f t="shared" si="47"/>
        <v>75</v>
      </c>
    </row>
    <row r="1022" ht="15" customHeight="1" spans="1:7">
      <c r="A1022" s="38"/>
      <c r="B1022" s="38"/>
      <c r="C1022" s="163" t="s">
        <v>41</v>
      </c>
      <c r="D1022" s="88" t="s">
        <v>14</v>
      </c>
      <c r="E1022" s="130">
        <v>1</v>
      </c>
      <c r="F1022" s="88">
        <v>90</v>
      </c>
      <c r="G1022" s="88">
        <f t="shared" si="47"/>
        <v>90</v>
      </c>
    </row>
    <row r="1023" ht="15" customHeight="1" spans="1:7">
      <c r="A1023" s="38"/>
      <c r="B1023" s="38"/>
      <c r="C1023" s="96" t="s">
        <v>58</v>
      </c>
      <c r="D1023" s="88" t="s">
        <v>59</v>
      </c>
      <c r="E1023" s="187">
        <v>28.88</v>
      </c>
      <c r="F1023" s="187">
        <v>65</v>
      </c>
      <c r="G1023" s="88">
        <f t="shared" ref="G1023:G1054" si="48">E1023*F1023</f>
        <v>1877.2</v>
      </c>
    </row>
    <row r="1024" ht="15" customHeight="1" spans="1:7">
      <c r="A1024" s="38"/>
      <c r="B1024" s="38"/>
      <c r="C1024" s="96"/>
      <c r="D1024" s="88" t="s">
        <v>59</v>
      </c>
      <c r="E1024" s="187">
        <v>2.16</v>
      </c>
      <c r="F1024" s="187">
        <v>65</v>
      </c>
      <c r="G1024" s="88">
        <f t="shared" si="48"/>
        <v>140.4</v>
      </c>
    </row>
    <row r="1025" ht="15" customHeight="1" spans="1:7">
      <c r="A1025" s="38"/>
      <c r="B1025" s="38"/>
      <c r="C1025" s="96"/>
      <c r="D1025" s="88" t="s">
        <v>59</v>
      </c>
      <c r="E1025" s="187">
        <v>12</v>
      </c>
      <c r="F1025" s="187">
        <v>65</v>
      </c>
      <c r="G1025" s="88">
        <f t="shared" si="48"/>
        <v>780</v>
      </c>
    </row>
    <row r="1026" ht="15" customHeight="1" spans="1:7">
      <c r="A1026" s="38"/>
      <c r="B1026" s="38"/>
      <c r="C1026" s="96"/>
      <c r="D1026" s="88" t="s">
        <v>59</v>
      </c>
      <c r="E1026" s="187">
        <v>13.32</v>
      </c>
      <c r="F1026" s="187">
        <v>65</v>
      </c>
      <c r="G1026" s="88">
        <f t="shared" si="48"/>
        <v>865.8</v>
      </c>
    </row>
    <row r="1027" ht="15" customHeight="1" spans="1:7">
      <c r="A1027" s="38"/>
      <c r="B1027" s="38"/>
      <c r="C1027" s="96"/>
      <c r="D1027" s="88" t="s">
        <v>59</v>
      </c>
      <c r="E1027" s="187">
        <v>7.2</v>
      </c>
      <c r="F1027" s="187">
        <v>65</v>
      </c>
      <c r="G1027" s="88">
        <f t="shared" si="48"/>
        <v>468</v>
      </c>
    </row>
    <row r="1028" ht="15" customHeight="1" spans="1:7">
      <c r="A1028" s="38"/>
      <c r="B1028" s="38"/>
      <c r="C1028" s="96"/>
      <c r="D1028" s="88" t="s">
        <v>59</v>
      </c>
      <c r="E1028" s="187">
        <v>4.24</v>
      </c>
      <c r="F1028" s="187">
        <v>65</v>
      </c>
      <c r="G1028" s="88">
        <f t="shared" si="48"/>
        <v>275.6</v>
      </c>
    </row>
    <row r="1029" ht="15" customHeight="1" spans="1:7">
      <c r="A1029" s="38"/>
      <c r="B1029" s="38"/>
      <c r="C1029" s="96"/>
      <c r="D1029" s="88" t="s">
        <v>59</v>
      </c>
      <c r="E1029" s="187">
        <v>18.2</v>
      </c>
      <c r="F1029" s="187">
        <v>65</v>
      </c>
      <c r="G1029" s="88">
        <f t="shared" si="48"/>
        <v>1183</v>
      </c>
    </row>
    <row r="1030" ht="15" customHeight="1" spans="1:7">
      <c r="A1030" s="38"/>
      <c r="B1030" s="38"/>
      <c r="C1030" s="96"/>
      <c r="D1030" s="88" t="s">
        <v>59</v>
      </c>
      <c r="E1030" s="187">
        <v>4.28</v>
      </c>
      <c r="F1030" s="187">
        <v>65</v>
      </c>
      <c r="G1030" s="88">
        <f t="shared" si="48"/>
        <v>278.2</v>
      </c>
    </row>
    <row r="1031" ht="15" customHeight="1" spans="1:7">
      <c r="A1031" s="38"/>
      <c r="B1031" s="38"/>
      <c r="C1031" s="96"/>
      <c r="D1031" s="88" t="s">
        <v>59</v>
      </c>
      <c r="E1031" s="187">
        <v>20.4</v>
      </c>
      <c r="F1031" s="187">
        <v>65</v>
      </c>
      <c r="G1031" s="88">
        <f t="shared" si="48"/>
        <v>1326</v>
      </c>
    </row>
    <row r="1032" ht="15" customHeight="1" spans="1:7">
      <c r="A1032" s="38"/>
      <c r="B1032" s="38"/>
      <c r="C1032" s="96"/>
      <c r="D1032" s="88" t="s">
        <v>59</v>
      </c>
      <c r="E1032" s="187">
        <v>69.7</v>
      </c>
      <c r="F1032" s="187">
        <v>65</v>
      </c>
      <c r="G1032" s="88">
        <f t="shared" si="48"/>
        <v>4530.5</v>
      </c>
    </row>
    <row r="1033" ht="15" customHeight="1" spans="1:7">
      <c r="A1033" s="38"/>
      <c r="B1033" s="38"/>
      <c r="C1033" s="96"/>
      <c r="D1033" s="88" t="s">
        <v>59</v>
      </c>
      <c r="E1033" s="187">
        <v>49.61</v>
      </c>
      <c r="F1033" s="187">
        <v>65</v>
      </c>
      <c r="G1033" s="88">
        <f t="shared" si="48"/>
        <v>3224.65</v>
      </c>
    </row>
    <row r="1034" ht="15" customHeight="1" spans="1:7">
      <c r="A1034" s="38"/>
      <c r="B1034" s="38"/>
      <c r="C1034" s="187" t="s">
        <v>62</v>
      </c>
      <c r="D1034" s="88" t="s">
        <v>61</v>
      </c>
      <c r="E1034" s="187">
        <v>0.98</v>
      </c>
      <c r="F1034" s="187">
        <v>180</v>
      </c>
      <c r="G1034" s="88">
        <f t="shared" si="48"/>
        <v>176.4</v>
      </c>
    </row>
    <row r="1035" ht="15" customHeight="1" spans="1:7">
      <c r="A1035" s="38"/>
      <c r="B1035" s="38"/>
      <c r="C1035" s="187"/>
      <c r="D1035" s="88" t="s">
        <v>61</v>
      </c>
      <c r="E1035" s="187">
        <v>1.02</v>
      </c>
      <c r="F1035" s="187">
        <v>180</v>
      </c>
      <c r="G1035" s="88">
        <f t="shared" si="48"/>
        <v>183.6</v>
      </c>
    </row>
    <row r="1036" ht="15" customHeight="1" spans="1:7">
      <c r="A1036" s="38"/>
      <c r="B1036" s="38"/>
      <c r="C1036" s="187" t="s">
        <v>63</v>
      </c>
      <c r="D1036" s="88" t="s">
        <v>61</v>
      </c>
      <c r="E1036" s="187">
        <v>15.96</v>
      </c>
      <c r="F1036" s="187">
        <v>140</v>
      </c>
      <c r="G1036" s="88">
        <f t="shared" si="48"/>
        <v>2234.4</v>
      </c>
    </row>
    <row r="1037" ht="15" customHeight="1" spans="1:7">
      <c r="A1037" s="38"/>
      <c r="B1037" s="38"/>
      <c r="C1037" s="187" t="s">
        <v>132</v>
      </c>
      <c r="D1037" s="88" t="s">
        <v>61</v>
      </c>
      <c r="E1037" s="187">
        <v>17.3</v>
      </c>
      <c r="F1037" s="187">
        <v>80</v>
      </c>
      <c r="G1037" s="88">
        <f t="shared" si="48"/>
        <v>1384</v>
      </c>
    </row>
    <row r="1038" ht="15" customHeight="1" spans="1:7">
      <c r="A1038" s="38"/>
      <c r="B1038" s="38"/>
      <c r="C1038" s="187" t="s">
        <v>122</v>
      </c>
      <c r="D1038" s="88" t="s">
        <v>61</v>
      </c>
      <c r="E1038" s="187">
        <v>4.27</v>
      </c>
      <c r="F1038" s="187">
        <v>320</v>
      </c>
      <c r="G1038" s="88">
        <f t="shared" si="48"/>
        <v>1366.4</v>
      </c>
    </row>
    <row r="1039" ht="15" customHeight="1" spans="1:7">
      <c r="A1039" s="38"/>
      <c r="B1039" s="38"/>
      <c r="C1039" s="187" t="s">
        <v>238</v>
      </c>
      <c r="D1039" s="88" t="s">
        <v>59</v>
      </c>
      <c r="E1039" s="187">
        <v>17.67</v>
      </c>
      <c r="F1039" s="187">
        <v>120</v>
      </c>
      <c r="G1039" s="88">
        <f t="shared" si="48"/>
        <v>2120.4</v>
      </c>
    </row>
    <row r="1040" ht="15" customHeight="1" spans="1:7">
      <c r="A1040" s="38"/>
      <c r="B1040" s="38"/>
      <c r="C1040" s="187" t="s">
        <v>104</v>
      </c>
      <c r="D1040" s="88" t="s">
        <v>59</v>
      </c>
      <c r="E1040" s="187">
        <v>14</v>
      </c>
      <c r="F1040" s="88">
        <v>100</v>
      </c>
      <c r="G1040" s="88">
        <f t="shared" si="48"/>
        <v>1400</v>
      </c>
    </row>
    <row r="1041" ht="15" customHeight="1" spans="1:7">
      <c r="A1041" s="38"/>
      <c r="B1041" s="38"/>
      <c r="C1041" s="187"/>
      <c r="D1041" s="88" t="s">
        <v>59</v>
      </c>
      <c r="E1041" s="187">
        <v>5.76</v>
      </c>
      <c r="F1041" s="88">
        <v>100</v>
      </c>
      <c r="G1041" s="88">
        <f t="shared" si="48"/>
        <v>576</v>
      </c>
    </row>
    <row r="1042" ht="15" customHeight="1" spans="1:7">
      <c r="A1042" s="38"/>
      <c r="B1042" s="38"/>
      <c r="C1042" s="187" t="s">
        <v>133</v>
      </c>
      <c r="D1042" s="88" t="s">
        <v>61</v>
      </c>
      <c r="E1042" s="187">
        <v>0.91</v>
      </c>
      <c r="F1042" s="187">
        <v>340</v>
      </c>
      <c r="G1042" s="88">
        <f t="shared" si="48"/>
        <v>309.4</v>
      </c>
    </row>
    <row r="1043" ht="15" customHeight="1" spans="1:7">
      <c r="A1043" s="38"/>
      <c r="B1043" s="38"/>
      <c r="C1043" s="187" t="s">
        <v>67</v>
      </c>
      <c r="D1043" s="88" t="s">
        <v>61</v>
      </c>
      <c r="E1043" s="187">
        <v>0.71</v>
      </c>
      <c r="F1043" s="95">
        <v>180</v>
      </c>
      <c r="G1043" s="88">
        <f t="shared" si="48"/>
        <v>127.8</v>
      </c>
    </row>
    <row r="1044" ht="15" customHeight="1" spans="1:7">
      <c r="A1044" s="38"/>
      <c r="B1044" s="38"/>
      <c r="C1044" s="187"/>
      <c r="D1044" s="88" t="s">
        <v>61</v>
      </c>
      <c r="E1044" s="187">
        <v>1.6</v>
      </c>
      <c r="F1044" s="95">
        <v>180</v>
      </c>
      <c r="G1044" s="88">
        <f t="shared" si="48"/>
        <v>288</v>
      </c>
    </row>
    <row r="1045" ht="15" customHeight="1" spans="1:7">
      <c r="A1045" s="38"/>
      <c r="B1045" s="38"/>
      <c r="C1045" s="187"/>
      <c r="D1045" s="88" t="s">
        <v>61</v>
      </c>
      <c r="E1045" s="187">
        <v>3.84</v>
      </c>
      <c r="F1045" s="95">
        <v>180</v>
      </c>
      <c r="G1045" s="88">
        <f t="shared" si="48"/>
        <v>691.2</v>
      </c>
    </row>
    <row r="1046" ht="15" customHeight="1" spans="1:7">
      <c r="A1046" s="38"/>
      <c r="B1046" s="38"/>
      <c r="C1046" s="187" t="s">
        <v>76</v>
      </c>
      <c r="D1046" s="88" t="s">
        <v>61</v>
      </c>
      <c r="E1046" s="187">
        <v>17.5</v>
      </c>
      <c r="F1046" s="95">
        <v>70</v>
      </c>
      <c r="G1046" s="88">
        <f t="shared" si="48"/>
        <v>1225</v>
      </c>
    </row>
    <row r="1047" ht="15" customHeight="1" spans="1:7">
      <c r="A1047" s="38"/>
      <c r="B1047" s="38"/>
      <c r="C1047" s="187" t="s">
        <v>66</v>
      </c>
      <c r="D1047" s="88" t="s">
        <v>59</v>
      </c>
      <c r="E1047" s="187">
        <v>5.65</v>
      </c>
      <c r="F1047" s="187">
        <v>120</v>
      </c>
      <c r="G1047" s="88">
        <f t="shared" si="48"/>
        <v>678</v>
      </c>
    </row>
    <row r="1048" ht="15" customHeight="1" spans="1:7">
      <c r="A1048" s="38"/>
      <c r="B1048" s="38"/>
      <c r="C1048" s="187" t="s">
        <v>74</v>
      </c>
      <c r="D1048" s="88" t="s">
        <v>73</v>
      </c>
      <c r="E1048" s="187">
        <v>1</v>
      </c>
      <c r="F1048" s="187">
        <v>1000</v>
      </c>
      <c r="G1048" s="88">
        <f t="shared" si="48"/>
        <v>1000</v>
      </c>
    </row>
    <row r="1049" ht="15" customHeight="1" spans="1:7">
      <c r="A1049" s="38"/>
      <c r="B1049" s="38"/>
      <c r="C1049" s="187" t="s">
        <v>75</v>
      </c>
      <c r="D1049" s="88" t="s">
        <v>73</v>
      </c>
      <c r="E1049" s="187">
        <v>1</v>
      </c>
      <c r="F1049" s="187">
        <v>4000</v>
      </c>
      <c r="G1049" s="88">
        <f t="shared" si="48"/>
        <v>4000</v>
      </c>
    </row>
    <row r="1050" ht="15" customHeight="1" spans="1:7">
      <c r="A1050" s="38"/>
      <c r="B1050" s="38"/>
      <c r="C1050" s="187" t="s">
        <v>107</v>
      </c>
      <c r="D1050" s="88" t="s">
        <v>71</v>
      </c>
      <c r="E1050" s="187">
        <v>1</v>
      </c>
      <c r="F1050" s="187">
        <v>200</v>
      </c>
      <c r="G1050" s="88">
        <f t="shared" si="48"/>
        <v>200</v>
      </c>
    </row>
    <row r="1051" ht="15" customHeight="1" spans="1:7">
      <c r="A1051" s="38"/>
      <c r="B1051" s="38"/>
      <c r="C1051" s="187" t="s">
        <v>77</v>
      </c>
      <c r="D1051" s="88" t="s">
        <v>59</v>
      </c>
      <c r="E1051" s="187">
        <v>297.56</v>
      </c>
      <c r="F1051" s="187">
        <v>820</v>
      </c>
      <c r="G1051" s="88">
        <f t="shared" si="48"/>
        <v>243999.2</v>
      </c>
    </row>
    <row r="1052" ht="15" customHeight="1" spans="1:7">
      <c r="A1052" s="38"/>
      <c r="B1052" s="38"/>
      <c r="C1052" s="187" t="s">
        <v>78</v>
      </c>
      <c r="D1052" s="88" t="s">
        <v>59</v>
      </c>
      <c r="E1052" s="187">
        <v>197.05</v>
      </c>
      <c r="F1052" s="187">
        <v>560</v>
      </c>
      <c r="G1052" s="88">
        <f t="shared" si="48"/>
        <v>110348</v>
      </c>
    </row>
    <row r="1053" ht="15" customHeight="1" spans="1:7">
      <c r="A1053" s="38"/>
      <c r="B1053" s="38"/>
      <c r="C1053" s="221" t="s">
        <v>239</v>
      </c>
      <c r="D1053" s="88" t="s">
        <v>59</v>
      </c>
      <c r="E1053" s="187">
        <v>13.11</v>
      </c>
      <c r="F1053" s="130">
        <v>21.67</v>
      </c>
      <c r="G1053" s="88">
        <f t="shared" si="48"/>
        <v>284.0937</v>
      </c>
    </row>
    <row r="1054" ht="15" customHeight="1" spans="1:7">
      <c r="A1054" s="38"/>
      <c r="B1054" s="38"/>
      <c r="C1054" s="187" t="s">
        <v>240</v>
      </c>
      <c r="D1054" s="88" t="s">
        <v>59</v>
      </c>
      <c r="E1054" s="187">
        <v>18.99</v>
      </c>
      <c r="F1054" s="130">
        <v>560</v>
      </c>
      <c r="G1054" s="88">
        <f t="shared" si="48"/>
        <v>10634.4</v>
      </c>
    </row>
    <row r="1055" ht="15" customHeight="1" spans="1:7">
      <c r="A1055" s="38"/>
      <c r="B1055" s="38" t="s">
        <v>80</v>
      </c>
      <c r="C1055" s="163"/>
      <c r="D1055" s="88"/>
      <c r="E1055" s="130"/>
      <c r="F1055" s="130"/>
      <c r="G1055" s="101">
        <f>SUM(G997:G1054)</f>
        <v>405315.6437</v>
      </c>
    </row>
    <row r="1056" ht="15" customHeight="1" spans="1:7">
      <c r="A1056" s="38">
        <v>26</v>
      </c>
      <c r="B1056" s="38" t="s">
        <v>241</v>
      </c>
      <c r="C1056" s="163" t="s">
        <v>158</v>
      </c>
      <c r="D1056" s="88" t="s">
        <v>12</v>
      </c>
      <c r="E1056" s="130">
        <v>3</v>
      </c>
      <c r="F1056" s="130">
        <v>4500</v>
      </c>
      <c r="G1056" s="88">
        <f>E1056*F1056</f>
        <v>13500</v>
      </c>
    </row>
    <row r="1057" ht="15" customHeight="1" spans="1:7">
      <c r="A1057" s="38"/>
      <c r="B1057" s="38"/>
      <c r="C1057" s="163" t="s">
        <v>242</v>
      </c>
      <c r="D1057" s="88" t="s">
        <v>14</v>
      </c>
      <c r="E1057" s="130">
        <v>1</v>
      </c>
      <c r="F1057" s="88">
        <v>200</v>
      </c>
      <c r="G1057" s="88">
        <f t="shared" ref="G1057:G1063" si="49">E1057*F1057</f>
        <v>200</v>
      </c>
    </row>
    <row r="1058" ht="15" customHeight="1" spans="1:7">
      <c r="A1058" s="38"/>
      <c r="B1058" s="38"/>
      <c r="C1058" s="163" t="s">
        <v>16</v>
      </c>
      <c r="D1058" s="88" t="s">
        <v>14</v>
      </c>
      <c r="E1058" s="130">
        <v>2</v>
      </c>
      <c r="F1058" s="88">
        <v>200</v>
      </c>
      <c r="G1058" s="88">
        <f t="shared" si="49"/>
        <v>400</v>
      </c>
    </row>
    <row r="1059" ht="15" customHeight="1" spans="1:7">
      <c r="A1059" s="38"/>
      <c r="B1059" s="38"/>
      <c r="C1059" s="163" t="s">
        <v>15</v>
      </c>
      <c r="D1059" s="88" t="s">
        <v>14</v>
      </c>
      <c r="E1059" s="130">
        <v>1</v>
      </c>
      <c r="F1059" s="88">
        <v>120</v>
      </c>
      <c r="G1059" s="88">
        <f t="shared" si="49"/>
        <v>120</v>
      </c>
    </row>
    <row r="1060" ht="15" customHeight="1" spans="1:7">
      <c r="A1060" s="38"/>
      <c r="B1060" s="38"/>
      <c r="C1060" s="163" t="s">
        <v>98</v>
      </c>
      <c r="D1060" s="88" t="s">
        <v>14</v>
      </c>
      <c r="E1060" s="130">
        <v>20</v>
      </c>
      <c r="F1060" s="88">
        <v>100</v>
      </c>
      <c r="G1060" s="88">
        <f t="shared" si="49"/>
        <v>2000</v>
      </c>
    </row>
    <row r="1061" ht="15" customHeight="1" spans="1:7">
      <c r="A1061" s="38"/>
      <c r="B1061" s="38"/>
      <c r="C1061" s="163" t="s">
        <v>121</v>
      </c>
      <c r="D1061" s="88" t="s">
        <v>14</v>
      </c>
      <c r="E1061" s="130">
        <v>4</v>
      </c>
      <c r="F1061" s="88">
        <v>50</v>
      </c>
      <c r="G1061" s="88">
        <f t="shared" si="49"/>
        <v>200</v>
      </c>
    </row>
    <row r="1062" ht="15" customHeight="1" spans="1:7">
      <c r="A1062" s="38"/>
      <c r="B1062" s="38"/>
      <c r="C1062" s="163" t="s">
        <v>41</v>
      </c>
      <c r="D1062" s="88" t="s">
        <v>14</v>
      </c>
      <c r="E1062" s="130">
        <v>1</v>
      </c>
      <c r="F1062" s="88">
        <v>90</v>
      </c>
      <c r="G1062" s="88">
        <f t="shared" si="49"/>
        <v>90</v>
      </c>
    </row>
    <row r="1063" ht="15" customHeight="1" spans="1:7">
      <c r="A1063" s="38"/>
      <c r="B1063" s="38"/>
      <c r="C1063" s="163" t="s">
        <v>100</v>
      </c>
      <c r="D1063" s="88" t="s">
        <v>101</v>
      </c>
      <c r="E1063" s="130">
        <v>4</v>
      </c>
      <c r="F1063" s="88">
        <v>160</v>
      </c>
      <c r="G1063" s="88">
        <f t="shared" si="49"/>
        <v>640</v>
      </c>
    </row>
    <row r="1064" ht="15" customHeight="1" spans="1:7">
      <c r="A1064" s="38"/>
      <c r="B1064" s="38"/>
      <c r="C1064" s="96" t="s">
        <v>58</v>
      </c>
      <c r="D1064" s="88" t="s">
        <v>59</v>
      </c>
      <c r="E1064" s="187">
        <v>70.73</v>
      </c>
      <c r="F1064" s="88">
        <v>65</v>
      </c>
      <c r="G1064" s="88">
        <f t="shared" ref="G1064:G1072" si="50">E1064*F1064</f>
        <v>4597.45</v>
      </c>
    </row>
    <row r="1065" ht="15" customHeight="1" spans="1:7">
      <c r="A1065" s="38"/>
      <c r="B1065" s="38"/>
      <c r="C1065" s="96" t="s">
        <v>62</v>
      </c>
      <c r="D1065" s="88" t="s">
        <v>61</v>
      </c>
      <c r="E1065" s="187">
        <v>0.55</v>
      </c>
      <c r="F1065" s="88">
        <v>180</v>
      </c>
      <c r="G1065" s="88">
        <f t="shared" si="50"/>
        <v>99</v>
      </c>
    </row>
    <row r="1066" ht="15" customHeight="1" spans="1:7">
      <c r="A1066" s="38"/>
      <c r="B1066" s="38"/>
      <c r="C1066" s="96"/>
      <c r="D1066" s="88" t="s">
        <v>61</v>
      </c>
      <c r="E1066" s="187">
        <v>1.04</v>
      </c>
      <c r="F1066" s="88">
        <v>180</v>
      </c>
      <c r="G1066" s="88">
        <f t="shared" si="50"/>
        <v>187.2</v>
      </c>
    </row>
    <row r="1067" ht="15" customHeight="1" spans="1:7">
      <c r="A1067" s="38"/>
      <c r="B1067" s="38"/>
      <c r="C1067" s="187" t="s">
        <v>66</v>
      </c>
      <c r="D1067" s="88" t="s">
        <v>61</v>
      </c>
      <c r="E1067" s="187">
        <v>2.16</v>
      </c>
      <c r="F1067" s="88">
        <v>120</v>
      </c>
      <c r="G1067" s="88">
        <f t="shared" si="50"/>
        <v>259.2</v>
      </c>
    </row>
    <row r="1068" ht="15" customHeight="1" spans="1:7">
      <c r="A1068" s="38"/>
      <c r="B1068" s="38"/>
      <c r="C1068" s="187" t="s">
        <v>74</v>
      </c>
      <c r="D1068" s="88" t="s">
        <v>73</v>
      </c>
      <c r="E1068" s="130">
        <v>1</v>
      </c>
      <c r="F1068" s="88">
        <v>1000</v>
      </c>
      <c r="G1068" s="88">
        <f t="shared" si="50"/>
        <v>1000</v>
      </c>
    </row>
    <row r="1069" ht="15" customHeight="1" spans="1:7">
      <c r="A1069" s="38"/>
      <c r="B1069" s="38"/>
      <c r="C1069" s="187" t="s">
        <v>76</v>
      </c>
      <c r="D1069" s="88" t="s">
        <v>61</v>
      </c>
      <c r="E1069" s="187">
        <v>22.8</v>
      </c>
      <c r="F1069" s="95">
        <v>70</v>
      </c>
      <c r="G1069" s="88">
        <f t="shared" si="50"/>
        <v>1596</v>
      </c>
    </row>
    <row r="1070" ht="15" customHeight="1" spans="1:7">
      <c r="A1070" s="38"/>
      <c r="B1070" s="38"/>
      <c r="C1070" s="187" t="s">
        <v>78</v>
      </c>
      <c r="D1070" s="88" t="s">
        <v>59</v>
      </c>
      <c r="E1070" s="187">
        <v>206.85</v>
      </c>
      <c r="F1070" s="88">
        <v>560</v>
      </c>
      <c r="G1070" s="88">
        <f t="shared" si="50"/>
        <v>115836</v>
      </c>
    </row>
    <row r="1071" ht="15" customHeight="1" spans="1:7">
      <c r="A1071" s="38"/>
      <c r="B1071" s="38"/>
      <c r="C1071" s="221" t="s">
        <v>239</v>
      </c>
      <c r="D1071" s="88" t="s">
        <v>59</v>
      </c>
      <c r="E1071" s="187">
        <v>13.11</v>
      </c>
      <c r="F1071" s="88">
        <v>21.67</v>
      </c>
      <c r="G1071" s="88">
        <f t="shared" si="50"/>
        <v>284.0937</v>
      </c>
    </row>
    <row r="1072" ht="15" customHeight="1" spans="1:7">
      <c r="A1072" s="38"/>
      <c r="B1072" s="38"/>
      <c r="C1072" s="187" t="s">
        <v>240</v>
      </c>
      <c r="D1072" s="88" t="s">
        <v>59</v>
      </c>
      <c r="E1072" s="187">
        <v>10.77</v>
      </c>
      <c r="F1072" s="88">
        <v>560</v>
      </c>
      <c r="G1072" s="88">
        <f t="shared" si="50"/>
        <v>6031.2</v>
      </c>
    </row>
    <row r="1073" ht="15" customHeight="1" spans="1:7">
      <c r="A1073" s="38"/>
      <c r="B1073" s="38" t="s">
        <v>80</v>
      </c>
      <c r="C1073" s="163"/>
      <c r="D1073" s="88"/>
      <c r="E1073" s="130"/>
      <c r="F1073" s="88"/>
      <c r="G1073" s="101">
        <f>SUM(G1056:G1072)</f>
        <v>147040.1437</v>
      </c>
    </row>
    <row r="1074" ht="15" customHeight="1" spans="1:7">
      <c r="A1074" s="38">
        <v>27</v>
      </c>
      <c r="B1074" s="38" t="s">
        <v>243</v>
      </c>
      <c r="C1074" s="163" t="s">
        <v>16</v>
      </c>
      <c r="D1074" s="88" t="s">
        <v>14</v>
      </c>
      <c r="E1074" s="130">
        <v>16</v>
      </c>
      <c r="F1074" s="88">
        <v>200</v>
      </c>
      <c r="G1074" s="88">
        <f>E1074*F1074</f>
        <v>3200</v>
      </c>
    </row>
    <row r="1075" ht="15" customHeight="1" spans="1:7">
      <c r="A1075" s="38"/>
      <c r="B1075" s="38"/>
      <c r="C1075" s="163" t="s">
        <v>160</v>
      </c>
      <c r="D1075" s="88" t="s">
        <v>14</v>
      </c>
      <c r="E1075" s="130">
        <v>6</v>
      </c>
      <c r="F1075" s="88">
        <v>10</v>
      </c>
      <c r="G1075" s="88">
        <f t="shared" ref="G1075:G1087" si="51">E1075*F1075</f>
        <v>60</v>
      </c>
    </row>
    <row r="1076" ht="15" customHeight="1" spans="1:7">
      <c r="A1076" s="38"/>
      <c r="B1076" s="38"/>
      <c r="C1076" s="163" t="s">
        <v>83</v>
      </c>
      <c r="D1076" s="88" t="s">
        <v>14</v>
      </c>
      <c r="E1076" s="130">
        <v>5</v>
      </c>
      <c r="F1076" s="88">
        <v>50</v>
      </c>
      <c r="G1076" s="88">
        <f t="shared" si="51"/>
        <v>250</v>
      </c>
    </row>
    <row r="1077" ht="15" customHeight="1" spans="1:7">
      <c r="A1077" s="38"/>
      <c r="B1077" s="38"/>
      <c r="C1077" s="163" t="s">
        <v>167</v>
      </c>
      <c r="D1077" s="88" t="s">
        <v>14</v>
      </c>
      <c r="E1077" s="130">
        <v>4</v>
      </c>
      <c r="F1077" s="88">
        <v>100</v>
      </c>
      <c r="G1077" s="88">
        <f t="shared" si="51"/>
        <v>400</v>
      </c>
    </row>
    <row r="1078" ht="15" customHeight="1" spans="1:7">
      <c r="A1078" s="38"/>
      <c r="B1078" s="38"/>
      <c r="C1078" s="163" t="s">
        <v>18</v>
      </c>
      <c r="D1078" s="88" t="s">
        <v>14</v>
      </c>
      <c r="E1078" s="130">
        <v>10</v>
      </c>
      <c r="F1078" s="88">
        <v>120</v>
      </c>
      <c r="G1078" s="88">
        <f t="shared" si="51"/>
        <v>1200</v>
      </c>
    </row>
    <row r="1079" ht="15" customHeight="1" spans="1:7">
      <c r="A1079" s="38"/>
      <c r="B1079" s="38"/>
      <c r="C1079" s="163" t="s">
        <v>17</v>
      </c>
      <c r="D1079" s="88" t="s">
        <v>14</v>
      </c>
      <c r="E1079" s="130">
        <v>6</v>
      </c>
      <c r="F1079" s="88">
        <v>200</v>
      </c>
      <c r="G1079" s="88">
        <f t="shared" si="51"/>
        <v>1200</v>
      </c>
    </row>
    <row r="1080" ht="15" customHeight="1" spans="1:7">
      <c r="A1080" s="38"/>
      <c r="B1080" s="38"/>
      <c r="C1080" s="163" t="s">
        <v>15</v>
      </c>
      <c r="D1080" s="88" t="s">
        <v>14</v>
      </c>
      <c r="E1080" s="130">
        <v>29</v>
      </c>
      <c r="F1080" s="88">
        <v>120</v>
      </c>
      <c r="G1080" s="88">
        <f t="shared" si="51"/>
        <v>3480</v>
      </c>
    </row>
    <row r="1081" ht="15" customHeight="1" spans="1:7">
      <c r="A1081" s="38"/>
      <c r="B1081" s="38"/>
      <c r="C1081" s="163" t="s">
        <v>87</v>
      </c>
      <c r="D1081" s="88" t="s">
        <v>14</v>
      </c>
      <c r="E1081" s="130">
        <v>12</v>
      </c>
      <c r="F1081" s="88">
        <v>20</v>
      </c>
      <c r="G1081" s="88">
        <f t="shared" si="51"/>
        <v>240</v>
      </c>
    </row>
    <row r="1082" ht="15" customHeight="1" spans="1:7">
      <c r="A1082" s="38"/>
      <c r="B1082" s="38"/>
      <c r="C1082" s="163" t="s">
        <v>117</v>
      </c>
      <c r="D1082" s="88" t="s">
        <v>14</v>
      </c>
      <c r="E1082" s="130">
        <v>8</v>
      </c>
      <c r="F1082" s="88">
        <v>5</v>
      </c>
      <c r="G1082" s="88">
        <f t="shared" si="51"/>
        <v>40</v>
      </c>
    </row>
    <row r="1083" ht="15" customHeight="1" spans="1:7">
      <c r="A1083" s="38"/>
      <c r="B1083" s="38"/>
      <c r="C1083" s="163" t="s">
        <v>125</v>
      </c>
      <c r="D1083" s="88" t="s">
        <v>14</v>
      </c>
      <c r="E1083" s="130">
        <v>1</v>
      </c>
      <c r="F1083" s="88">
        <v>15</v>
      </c>
      <c r="G1083" s="88">
        <f t="shared" si="51"/>
        <v>15</v>
      </c>
    </row>
    <row r="1084" ht="15" customHeight="1" spans="1:7">
      <c r="A1084" s="38"/>
      <c r="B1084" s="38"/>
      <c r="C1084" s="163" t="s">
        <v>89</v>
      </c>
      <c r="D1084" s="88" t="s">
        <v>14</v>
      </c>
      <c r="E1084" s="130">
        <v>2</v>
      </c>
      <c r="F1084" s="88">
        <v>90</v>
      </c>
      <c r="G1084" s="88">
        <f t="shared" si="51"/>
        <v>180</v>
      </c>
    </row>
    <row r="1085" ht="15" customHeight="1" spans="1:7">
      <c r="A1085" s="38"/>
      <c r="B1085" s="38"/>
      <c r="C1085" s="163" t="s">
        <v>44</v>
      </c>
      <c r="D1085" s="88" t="s">
        <v>14</v>
      </c>
      <c r="E1085" s="130">
        <v>2</v>
      </c>
      <c r="F1085" s="88">
        <v>100</v>
      </c>
      <c r="G1085" s="88">
        <f t="shared" si="51"/>
        <v>200</v>
      </c>
    </row>
    <row r="1086" ht="15" customHeight="1" spans="1:7">
      <c r="A1086" s="38"/>
      <c r="B1086" s="38"/>
      <c r="C1086" s="163" t="s">
        <v>21</v>
      </c>
      <c r="D1086" s="88" t="s">
        <v>14</v>
      </c>
      <c r="E1086" s="130">
        <v>11</v>
      </c>
      <c r="F1086" s="88">
        <v>120</v>
      </c>
      <c r="G1086" s="88">
        <f t="shared" si="51"/>
        <v>1320</v>
      </c>
    </row>
    <row r="1087" ht="15" customHeight="1" spans="1:7">
      <c r="A1087" s="38"/>
      <c r="B1087" s="38"/>
      <c r="C1087" s="163" t="s">
        <v>119</v>
      </c>
      <c r="D1087" s="88" t="s">
        <v>14</v>
      </c>
      <c r="E1087" s="130">
        <v>5</v>
      </c>
      <c r="F1087" s="88">
        <v>20</v>
      </c>
      <c r="G1087" s="88">
        <f t="shared" si="51"/>
        <v>100</v>
      </c>
    </row>
    <row r="1088" ht="15" customHeight="1" spans="1:7">
      <c r="A1088" s="38"/>
      <c r="B1088" s="38"/>
      <c r="C1088" s="96" t="s">
        <v>58</v>
      </c>
      <c r="D1088" s="88" t="s">
        <v>59</v>
      </c>
      <c r="E1088" s="187">
        <v>41.6</v>
      </c>
      <c r="F1088" s="88">
        <v>65</v>
      </c>
      <c r="G1088" s="88">
        <f t="shared" ref="G1088:G1103" si="52">E1088*F1088</f>
        <v>2704</v>
      </c>
    </row>
    <row r="1089" ht="15" customHeight="1" spans="1:7">
      <c r="A1089" s="38"/>
      <c r="B1089" s="38"/>
      <c r="C1089" s="96"/>
      <c r="D1089" s="88" t="s">
        <v>59</v>
      </c>
      <c r="E1089" s="221" t="s">
        <v>244</v>
      </c>
      <c r="F1089" s="88">
        <v>21.67</v>
      </c>
      <c r="G1089" s="88">
        <v>284.09</v>
      </c>
    </row>
    <row r="1090" ht="15" customHeight="1" spans="1:7">
      <c r="A1090" s="38"/>
      <c r="B1090" s="38"/>
      <c r="C1090" s="96"/>
      <c r="D1090" s="88" t="s">
        <v>59</v>
      </c>
      <c r="E1090" s="187">
        <v>68.73</v>
      </c>
      <c r="F1090" s="88">
        <v>65</v>
      </c>
      <c r="G1090" s="88">
        <f t="shared" si="52"/>
        <v>4467.45</v>
      </c>
    </row>
    <row r="1091" ht="15" customHeight="1" spans="1:7">
      <c r="A1091" s="38"/>
      <c r="B1091" s="38"/>
      <c r="C1091" s="96"/>
      <c r="D1091" s="88" t="s">
        <v>59</v>
      </c>
      <c r="E1091" s="187">
        <v>46.33</v>
      </c>
      <c r="F1091" s="88">
        <v>65</v>
      </c>
      <c r="G1091" s="88">
        <f t="shared" si="52"/>
        <v>3011.45</v>
      </c>
    </row>
    <row r="1092" ht="15" customHeight="1" spans="1:7">
      <c r="A1092" s="38"/>
      <c r="B1092" s="38"/>
      <c r="C1092" s="96" t="s">
        <v>122</v>
      </c>
      <c r="D1092" s="88" t="s">
        <v>61</v>
      </c>
      <c r="E1092" s="187">
        <v>0.63</v>
      </c>
      <c r="F1092" s="88">
        <v>320</v>
      </c>
      <c r="G1092" s="88">
        <f t="shared" si="52"/>
        <v>201.6</v>
      </c>
    </row>
    <row r="1093" ht="15" customHeight="1" spans="1:7">
      <c r="A1093" s="38"/>
      <c r="B1093" s="38"/>
      <c r="C1093" s="96" t="s">
        <v>62</v>
      </c>
      <c r="D1093" s="88" t="s">
        <v>61</v>
      </c>
      <c r="E1093" s="187">
        <v>1.8</v>
      </c>
      <c r="F1093" s="88">
        <v>180</v>
      </c>
      <c r="G1093" s="88">
        <f t="shared" si="52"/>
        <v>324</v>
      </c>
    </row>
    <row r="1094" ht="15" customHeight="1" spans="1:7">
      <c r="A1094" s="38"/>
      <c r="B1094" s="38"/>
      <c r="C1094" s="187" t="s">
        <v>132</v>
      </c>
      <c r="D1094" s="88" t="s">
        <v>61</v>
      </c>
      <c r="E1094" s="187">
        <v>6.3</v>
      </c>
      <c r="F1094" s="88">
        <v>80</v>
      </c>
      <c r="G1094" s="88">
        <f t="shared" si="52"/>
        <v>504</v>
      </c>
    </row>
    <row r="1095" ht="15" customHeight="1" spans="1:7">
      <c r="A1095" s="38"/>
      <c r="B1095" s="38"/>
      <c r="C1095" s="187"/>
      <c r="D1095" s="88" t="s">
        <v>61</v>
      </c>
      <c r="E1095" s="187">
        <v>1.87</v>
      </c>
      <c r="F1095" s="88">
        <v>80</v>
      </c>
      <c r="G1095" s="88">
        <f t="shared" si="52"/>
        <v>149.6</v>
      </c>
    </row>
    <row r="1096" ht="15" customHeight="1" spans="1:7">
      <c r="A1096" s="38"/>
      <c r="B1096" s="38"/>
      <c r="C1096" s="187" t="s">
        <v>104</v>
      </c>
      <c r="D1096" s="88" t="s">
        <v>59</v>
      </c>
      <c r="E1096" s="187">
        <v>2.88</v>
      </c>
      <c r="F1096" s="88">
        <v>100</v>
      </c>
      <c r="G1096" s="88">
        <f t="shared" si="52"/>
        <v>288</v>
      </c>
    </row>
    <row r="1097" ht="15" customHeight="1" spans="1:7">
      <c r="A1097" s="38"/>
      <c r="B1097" s="38"/>
      <c r="C1097" s="187" t="s">
        <v>70</v>
      </c>
      <c r="D1097" s="88" t="s">
        <v>71</v>
      </c>
      <c r="E1097" s="187">
        <v>1</v>
      </c>
      <c r="F1097" s="88">
        <v>400</v>
      </c>
      <c r="G1097" s="88">
        <f t="shared" si="52"/>
        <v>400</v>
      </c>
    </row>
    <row r="1098" ht="15" customHeight="1" spans="1:7">
      <c r="A1098" s="38"/>
      <c r="B1098" s="38"/>
      <c r="C1098" s="187" t="s">
        <v>74</v>
      </c>
      <c r="D1098" s="88" t="s">
        <v>73</v>
      </c>
      <c r="E1098" s="187">
        <v>1</v>
      </c>
      <c r="F1098" s="88">
        <v>1000</v>
      </c>
      <c r="G1098" s="88">
        <f t="shared" si="52"/>
        <v>1000</v>
      </c>
    </row>
    <row r="1099" ht="15" customHeight="1" spans="1:7">
      <c r="A1099" s="38"/>
      <c r="B1099" s="38"/>
      <c r="C1099" s="187" t="s">
        <v>76</v>
      </c>
      <c r="D1099" s="88" t="s">
        <v>61</v>
      </c>
      <c r="E1099" s="187">
        <v>26.63</v>
      </c>
      <c r="F1099" s="95">
        <v>70</v>
      </c>
      <c r="G1099" s="88">
        <f t="shared" si="52"/>
        <v>1864.1</v>
      </c>
    </row>
    <row r="1100" ht="15" customHeight="1" spans="1:7">
      <c r="A1100" s="38"/>
      <c r="B1100" s="38"/>
      <c r="C1100" s="187"/>
      <c r="D1100" s="88" t="s">
        <v>61</v>
      </c>
      <c r="E1100" s="187">
        <v>4.65</v>
      </c>
      <c r="F1100" s="95">
        <v>70</v>
      </c>
      <c r="G1100" s="88">
        <f t="shared" si="52"/>
        <v>325.5</v>
      </c>
    </row>
    <row r="1101" ht="15" customHeight="1" spans="1:7">
      <c r="A1101" s="38"/>
      <c r="B1101" s="38"/>
      <c r="C1101" s="187" t="s">
        <v>78</v>
      </c>
      <c r="D1101" s="88" t="s">
        <v>59</v>
      </c>
      <c r="E1101" s="187">
        <v>56.31</v>
      </c>
      <c r="F1101" s="88">
        <v>560</v>
      </c>
      <c r="G1101" s="88">
        <f t="shared" si="52"/>
        <v>31533.6</v>
      </c>
    </row>
    <row r="1102" ht="15" customHeight="1" spans="1:7">
      <c r="A1102" s="38"/>
      <c r="B1102" s="38"/>
      <c r="C1102" s="187" t="s">
        <v>240</v>
      </c>
      <c r="D1102" s="88" t="s">
        <v>59</v>
      </c>
      <c r="E1102" s="187">
        <v>126.19</v>
      </c>
      <c r="F1102" s="88">
        <v>560</v>
      </c>
      <c r="G1102" s="88">
        <f t="shared" si="52"/>
        <v>70666.4</v>
      </c>
    </row>
    <row r="1103" ht="15" customHeight="1" spans="1:7">
      <c r="A1103" s="38"/>
      <c r="B1103" s="38" t="s">
        <v>80</v>
      </c>
      <c r="C1103" s="163"/>
      <c r="D1103" s="88"/>
      <c r="E1103" s="130"/>
      <c r="F1103" s="88"/>
      <c r="G1103" s="101">
        <f>SUM(G1074:G1102)</f>
        <v>129608.79</v>
      </c>
    </row>
    <row r="1104" ht="15" customHeight="1" spans="1:7">
      <c r="A1104" s="38">
        <v>28</v>
      </c>
      <c r="B1104" s="38" t="s">
        <v>245</v>
      </c>
      <c r="C1104" s="163" t="s">
        <v>42</v>
      </c>
      <c r="D1104" s="88" t="s">
        <v>14</v>
      </c>
      <c r="E1104" s="130">
        <v>4</v>
      </c>
      <c r="F1104" s="88">
        <v>220</v>
      </c>
      <c r="G1104" s="88">
        <f>E1104*F1104</f>
        <v>880</v>
      </c>
    </row>
    <row r="1105" ht="15" customHeight="1" spans="1:7">
      <c r="A1105" s="38"/>
      <c r="B1105" s="38"/>
      <c r="C1105" s="163" t="s">
        <v>17</v>
      </c>
      <c r="D1105" s="88" t="s">
        <v>14</v>
      </c>
      <c r="E1105" s="130">
        <v>10</v>
      </c>
      <c r="F1105" s="88">
        <v>200</v>
      </c>
      <c r="G1105" s="88">
        <f>E1105*F1105</f>
        <v>2000</v>
      </c>
    </row>
    <row r="1106" ht="15" customHeight="1" spans="1:7">
      <c r="A1106" s="38"/>
      <c r="B1106" s="38"/>
      <c r="C1106" s="163" t="s">
        <v>18</v>
      </c>
      <c r="D1106" s="88" t="s">
        <v>14</v>
      </c>
      <c r="E1106" s="130">
        <v>2</v>
      </c>
      <c r="F1106" s="88">
        <v>120</v>
      </c>
      <c r="G1106" s="88">
        <f>E1106*F1106</f>
        <v>240</v>
      </c>
    </row>
    <row r="1107" ht="15" customHeight="1" spans="1:7">
      <c r="A1107" s="38"/>
      <c r="B1107" s="38"/>
      <c r="C1107" s="163" t="s">
        <v>23</v>
      </c>
      <c r="D1107" s="88" t="s">
        <v>14</v>
      </c>
      <c r="E1107" s="130">
        <v>8</v>
      </c>
      <c r="F1107" s="88">
        <v>220</v>
      </c>
      <c r="G1107" s="88">
        <f>E1107*F1107</f>
        <v>1760</v>
      </c>
    </row>
    <row r="1108" ht="15" customHeight="1" spans="1:7">
      <c r="A1108" s="38"/>
      <c r="B1108" s="38" t="s">
        <v>80</v>
      </c>
      <c r="C1108" s="163"/>
      <c r="D1108" s="88"/>
      <c r="E1108" s="130"/>
      <c r="F1108" s="88"/>
      <c r="G1108" s="101">
        <f>SUM(G1104:G1107)</f>
        <v>4880</v>
      </c>
    </row>
    <row r="1109" ht="15" customHeight="1" spans="1:7">
      <c r="A1109" s="38">
        <v>29</v>
      </c>
      <c r="B1109" s="38" t="s">
        <v>246</v>
      </c>
      <c r="C1109" s="163" t="s">
        <v>18</v>
      </c>
      <c r="D1109" s="88" t="s">
        <v>14</v>
      </c>
      <c r="E1109" s="130">
        <v>4</v>
      </c>
      <c r="F1109" s="88">
        <v>120</v>
      </c>
      <c r="G1109" s="88">
        <f t="shared" ref="G1109:G1114" si="53">E1109*F1109</f>
        <v>480</v>
      </c>
    </row>
    <row r="1110" ht="15" customHeight="1" spans="1:7">
      <c r="A1110" s="38"/>
      <c r="B1110" s="38"/>
      <c r="C1110" s="163" t="s">
        <v>17</v>
      </c>
      <c r="D1110" s="88" t="s">
        <v>14</v>
      </c>
      <c r="E1110" s="130">
        <v>3</v>
      </c>
      <c r="F1110" s="88">
        <v>200</v>
      </c>
      <c r="G1110" s="88">
        <f t="shared" si="53"/>
        <v>600</v>
      </c>
    </row>
    <row r="1111" ht="15" customHeight="1" spans="1:7">
      <c r="A1111" s="38"/>
      <c r="B1111" s="38"/>
      <c r="C1111" s="163" t="s">
        <v>42</v>
      </c>
      <c r="D1111" s="88" t="s">
        <v>14</v>
      </c>
      <c r="E1111" s="130">
        <v>1</v>
      </c>
      <c r="F1111" s="88">
        <v>220</v>
      </c>
      <c r="G1111" s="88">
        <f t="shared" si="53"/>
        <v>220</v>
      </c>
    </row>
    <row r="1112" ht="15" customHeight="1" spans="1:7">
      <c r="A1112" s="38"/>
      <c r="B1112" s="38"/>
      <c r="C1112" s="163" t="s">
        <v>41</v>
      </c>
      <c r="D1112" s="88" t="s">
        <v>14</v>
      </c>
      <c r="E1112" s="130">
        <v>1</v>
      </c>
      <c r="F1112" s="88">
        <v>90</v>
      </c>
      <c r="G1112" s="88">
        <f t="shared" si="53"/>
        <v>90</v>
      </c>
    </row>
    <row r="1113" ht="15" customHeight="1" spans="1:7">
      <c r="A1113" s="38"/>
      <c r="B1113" s="38"/>
      <c r="C1113" s="163" t="s">
        <v>237</v>
      </c>
      <c r="D1113" s="88" t="s">
        <v>14</v>
      </c>
      <c r="E1113" s="130">
        <v>1</v>
      </c>
      <c r="F1113" s="88">
        <v>75</v>
      </c>
      <c r="G1113" s="88">
        <f t="shared" si="53"/>
        <v>75</v>
      </c>
    </row>
    <row r="1114" ht="15" customHeight="1" spans="1:7">
      <c r="A1114" s="38"/>
      <c r="B1114" s="38"/>
      <c r="C1114" s="163" t="s">
        <v>33</v>
      </c>
      <c r="D1114" s="88" t="s">
        <v>14</v>
      </c>
      <c r="E1114" s="130">
        <v>1</v>
      </c>
      <c r="F1114" s="88">
        <v>600</v>
      </c>
      <c r="G1114" s="88">
        <f t="shared" si="53"/>
        <v>600</v>
      </c>
    </row>
    <row r="1115" ht="15" customHeight="1" spans="1:7">
      <c r="A1115" s="38"/>
      <c r="B1115" s="38" t="s">
        <v>80</v>
      </c>
      <c r="C1115" s="163"/>
      <c r="D1115" s="88"/>
      <c r="E1115" s="130"/>
      <c r="F1115" s="88"/>
      <c r="G1115" s="101">
        <f>SUM(G1109:G1114)</f>
        <v>2065</v>
      </c>
    </row>
    <row r="1116" ht="15" customHeight="1" spans="1:7">
      <c r="A1116" s="38">
        <v>30</v>
      </c>
      <c r="B1116" s="227" t="s">
        <v>247</v>
      </c>
      <c r="C1116" s="163" t="s">
        <v>121</v>
      </c>
      <c r="D1116" s="88" t="s">
        <v>14</v>
      </c>
      <c r="E1116" s="130">
        <v>21</v>
      </c>
      <c r="F1116" s="88">
        <v>50</v>
      </c>
      <c r="G1116" s="88">
        <f>E1116*F1116</f>
        <v>1050</v>
      </c>
    </row>
    <row r="1117" ht="15" customHeight="1" spans="1:7">
      <c r="A1117" s="38"/>
      <c r="B1117" s="38" t="s">
        <v>248</v>
      </c>
      <c r="C1117" s="163"/>
      <c r="D1117" s="88"/>
      <c r="E1117" s="130"/>
      <c r="F1117" s="88"/>
      <c r="G1117" s="101">
        <f>SUM(G1116:G1116)</f>
        <v>1050</v>
      </c>
    </row>
    <row r="1118" ht="15" customHeight="1" spans="1:7">
      <c r="A1118" s="38">
        <v>31</v>
      </c>
      <c r="B1118" s="38" t="s">
        <v>249</v>
      </c>
      <c r="C1118" s="163" t="s">
        <v>18</v>
      </c>
      <c r="D1118" s="88" t="s">
        <v>14</v>
      </c>
      <c r="E1118" s="130">
        <v>69</v>
      </c>
      <c r="F1118" s="88">
        <v>120</v>
      </c>
      <c r="G1118" s="88">
        <f>E1118*F1118</f>
        <v>8280</v>
      </c>
    </row>
    <row r="1119" ht="15" customHeight="1" spans="1:7">
      <c r="A1119" s="38"/>
      <c r="B1119" s="38"/>
      <c r="C1119" s="163" t="s">
        <v>167</v>
      </c>
      <c r="D1119" s="88" t="s">
        <v>14</v>
      </c>
      <c r="E1119" s="130">
        <v>2</v>
      </c>
      <c r="F1119" s="88">
        <v>100</v>
      </c>
      <c r="G1119" s="88">
        <f>E1119*F1119</f>
        <v>200</v>
      </c>
    </row>
    <row r="1120" ht="15" customHeight="1" spans="1:7">
      <c r="A1120" s="38"/>
      <c r="B1120" s="38" t="s">
        <v>80</v>
      </c>
      <c r="C1120" s="163"/>
      <c r="D1120" s="88"/>
      <c r="E1120" s="130"/>
      <c r="F1120" s="88"/>
      <c r="G1120" s="101">
        <f>SUM(G1118:G1119)</f>
        <v>8480</v>
      </c>
    </row>
    <row r="1121" ht="15" customHeight="1" spans="1:7">
      <c r="A1121" s="38">
        <v>32</v>
      </c>
      <c r="B1121" s="38" t="s">
        <v>250</v>
      </c>
      <c r="C1121" s="163" t="s">
        <v>16</v>
      </c>
      <c r="D1121" s="88" t="s">
        <v>14</v>
      </c>
      <c r="E1121" s="130">
        <v>1</v>
      </c>
      <c r="F1121" s="88">
        <v>200</v>
      </c>
      <c r="G1121" s="88">
        <f>E1121*F1121</f>
        <v>200</v>
      </c>
    </row>
    <row r="1122" ht="15" customHeight="1" spans="1:7">
      <c r="A1122" s="38"/>
      <c r="B1122" s="38"/>
      <c r="C1122" s="163" t="s">
        <v>15</v>
      </c>
      <c r="D1122" s="88" t="s">
        <v>14</v>
      </c>
      <c r="E1122" s="130">
        <v>1</v>
      </c>
      <c r="F1122" s="88">
        <v>120</v>
      </c>
      <c r="G1122" s="88">
        <f t="shared" ref="G1122:G1131" si="54">E1122*F1122</f>
        <v>120</v>
      </c>
    </row>
    <row r="1123" ht="15" customHeight="1" spans="1:7">
      <c r="A1123" s="38"/>
      <c r="B1123" s="38"/>
      <c r="C1123" s="163" t="s">
        <v>56</v>
      </c>
      <c r="D1123" s="88" t="s">
        <v>14</v>
      </c>
      <c r="E1123" s="130">
        <v>1</v>
      </c>
      <c r="F1123" s="88">
        <v>90</v>
      </c>
      <c r="G1123" s="88">
        <f t="shared" si="54"/>
        <v>90</v>
      </c>
    </row>
    <row r="1124" ht="15" customHeight="1" spans="1:7">
      <c r="A1124" s="38"/>
      <c r="B1124" s="38"/>
      <c r="C1124" s="163" t="s">
        <v>98</v>
      </c>
      <c r="D1124" s="88" t="s">
        <v>14</v>
      </c>
      <c r="E1124" s="130">
        <v>3</v>
      </c>
      <c r="F1124" s="88">
        <v>100</v>
      </c>
      <c r="G1124" s="88">
        <f t="shared" si="54"/>
        <v>300</v>
      </c>
    </row>
    <row r="1125" ht="15" customHeight="1" spans="1:7">
      <c r="A1125" s="38"/>
      <c r="B1125" s="38"/>
      <c r="C1125" s="163" t="s">
        <v>118</v>
      </c>
      <c r="D1125" s="88" t="s">
        <v>14</v>
      </c>
      <c r="E1125" s="130">
        <v>2</v>
      </c>
      <c r="F1125" s="88">
        <v>20</v>
      </c>
      <c r="G1125" s="88">
        <f t="shared" si="54"/>
        <v>40</v>
      </c>
    </row>
    <row r="1126" ht="15" customHeight="1" spans="1:7">
      <c r="A1126" s="38"/>
      <c r="B1126" s="38"/>
      <c r="C1126" s="163" t="s">
        <v>17</v>
      </c>
      <c r="D1126" s="88" t="s">
        <v>14</v>
      </c>
      <c r="E1126" s="130">
        <v>1</v>
      </c>
      <c r="F1126" s="88">
        <v>200</v>
      </c>
      <c r="G1126" s="88">
        <f t="shared" si="54"/>
        <v>200</v>
      </c>
    </row>
    <row r="1127" ht="15" customHeight="1" spans="1:7">
      <c r="A1127" s="38"/>
      <c r="B1127" s="38"/>
      <c r="C1127" s="163" t="s">
        <v>18</v>
      </c>
      <c r="D1127" s="88" t="s">
        <v>14</v>
      </c>
      <c r="E1127" s="130">
        <v>1</v>
      </c>
      <c r="F1127" s="88">
        <v>120</v>
      </c>
      <c r="G1127" s="88">
        <f t="shared" si="54"/>
        <v>120</v>
      </c>
    </row>
    <row r="1128" ht="15" customHeight="1" spans="1:7">
      <c r="A1128" s="38"/>
      <c r="B1128" s="38"/>
      <c r="C1128" s="163" t="s">
        <v>109</v>
      </c>
      <c r="D1128" s="88" t="s">
        <v>14</v>
      </c>
      <c r="E1128" s="130">
        <v>1</v>
      </c>
      <c r="F1128" s="88">
        <v>20</v>
      </c>
      <c r="G1128" s="88">
        <f t="shared" si="54"/>
        <v>20</v>
      </c>
    </row>
    <row r="1129" ht="15" customHeight="1" spans="1:7">
      <c r="A1129" s="38"/>
      <c r="B1129" s="38"/>
      <c r="C1129" s="163" t="s">
        <v>90</v>
      </c>
      <c r="D1129" s="88" t="s">
        <v>14</v>
      </c>
      <c r="E1129" s="130">
        <v>1</v>
      </c>
      <c r="F1129" s="88">
        <v>90</v>
      </c>
      <c r="G1129" s="88">
        <f t="shared" si="54"/>
        <v>90</v>
      </c>
    </row>
    <row r="1130" ht="15" customHeight="1" spans="1:7">
      <c r="A1130" s="38"/>
      <c r="B1130" s="38"/>
      <c r="C1130" s="163" t="s">
        <v>11</v>
      </c>
      <c r="D1130" s="88" t="s">
        <v>12</v>
      </c>
      <c r="E1130" s="130">
        <v>1</v>
      </c>
      <c r="F1130" s="88">
        <v>4000</v>
      </c>
      <c r="G1130" s="88">
        <f t="shared" si="54"/>
        <v>4000</v>
      </c>
    </row>
    <row r="1131" ht="15" customHeight="1" spans="1:7">
      <c r="A1131" s="38"/>
      <c r="B1131" s="38"/>
      <c r="C1131" s="163" t="s">
        <v>208</v>
      </c>
      <c r="D1131" s="88" t="s">
        <v>12</v>
      </c>
      <c r="E1131" s="130">
        <v>1</v>
      </c>
      <c r="F1131" s="88">
        <v>3000</v>
      </c>
      <c r="G1131" s="88">
        <f t="shared" si="54"/>
        <v>3000</v>
      </c>
    </row>
    <row r="1132" ht="15" customHeight="1" spans="1:7">
      <c r="A1132" s="38"/>
      <c r="B1132" s="38"/>
      <c r="C1132" s="96" t="s">
        <v>58</v>
      </c>
      <c r="D1132" s="88" t="s">
        <v>59</v>
      </c>
      <c r="E1132" s="187">
        <v>50.12</v>
      </c>
      <c r="F1132" s="88">
        <v>65</v>
      </c>
      <c r="G1132" s="88">
        <f t="shared" ref="G1132:G1146" si="55">E1132*F1132</f>
        <v>3257.8</v>
      </c>
    </row>
    <row r="1133" ht="15" customHeight="1" spans="1:7">
      <c r="A1133" s="38"/>
      <c r="B1133" s="38"/>
      <c r="C1133" s="96"/>
      <c r="D1133" s="88" t="s">
        <v>59</v>
      </c>
      <c r="E1133" s="187">
        <v>36.25</v>
      </c>
      <c r="F1133" s="88">
        <v>65</v>
      </c>
      <c r="G1133" s="88">
        <f t="shared" si="55"/>
        <v>2356.25</v>
      </c>
    </row>
    <row r="1134" ht="15" customHeight="1" spans="1:7">
      <c r="A1134" s="38"/>
      <c r="B1134" s="38"/>
      <c r="C1134" s="96"/>
      <c r="D1134" s="88" t="s">
        <v>59</v>
      </c>
      <c r="E1134" s="187">
        <v>6.88</v>
      </c>
      <c r="F1134" s="88">
        <v>65</v>
      </c>
      <c r="G1134" s="88">
        <f t="shared" si="55"/>
        <v>447.2</v>
      </c>
    </row>
    <row r="1135" ht="15" customHeight="1" spans="1:7">
      <c r="A1135" s="38"/>
      <c r="B1135" s="38"/>
      <c r="C1135" s="96" t="s">
        <v>60</v>
      </c>
      <c r="D1135" s="88" t="s">
        <v>61</v>
      </c>
      <c r="E1135" s="187">
        <v>26.7</v>
      </c>
      <c r="F1135" s="88">
        <v>180</v>
      </c>
      <c r="G1135" s="88">
        <f t="shared" si="55"/>
        <v>4806</v>
      </c>
    </row>
    <row r="1136" ht="15" customHeight="1" spans="1:7">
      <c r="A1136" s="38"/>
      <c r="B1136" s="38"/>
      <c r="C1136" s="96"/>
      <c r="D1136" s="88" t="s">
        <v>61</v>
      </c>
      <c r="E1136" s="187">
        <v>8.54</v>
      </c>
      <c r="F1136" s="88">
        <v>180</v>
      </c>
      <c r="G1136" s="88">
        <f t="shared" si="55"/>
        <v>1537.2</v>
      </c>
    </row>
    <row r="1137" ht="15" customHeight="1" spans="1:7">
      <c r="A1137" s="38"/>
      <c r="B1137" s="38"/>
      <c r="C1137" s="187" t="s">
        <v>65</v>
      </c>
      <c r="D1137" s="88" t="s">
        <v>59</v>
      </c>
      <c r="E1137" s="187">
        <v>8.54</v>
      </c>
      <c r="F1137" s="88">
        <v>65</v>
      </c>
      <c r="G1137" s="88">
        <f t="shared" si="55"/>
        <v>555.1</v>
      </c>
    </row>
    <row r="1138" ht="15" customHeight="1" spans="1:7">
      <c r="A1138" s="38"/>
      <c r="B1138" s="38"/>
      <c r="C1138" s="187" t="s">
        <v>64</v>
      </c>
      <c r="D1138" s="88" t="s">
        <v>59</v>
      </c>
      <c r="E1138" s="187">
        <v>1.71</v>
      </c>
      <c r="F1138" s="88">
        <v>340</v>
      </c>
      <c r="G1138" s="88">
        <f t="shared" si="55"/>
        <v>581.4</v>
      </c>
    </row>
    <row r="1139" ht="15" customHeight="1" spans="1:7">
      <c r="A1139" s="38"/>
      <c r="B1139" s="38"/>
      <c r="C1139" s="187" t="s">
        <v>133</v>
      </c>
      <c r="D1139" s="88" t="s">
        <v>61</v>
      </c>
      <c r="E1139" s="187">
        <v>0.27</v>
      </c>
      <c r="F1139" s="88">
        <v>340</v>
      </c>
      <c r="G1139" s="88">
        <f t="shared" si="55"/>
        <v>91.8</v>
      </c>
    </row>
    <row r="1140" ht="15" customHeight="1" spans="1:7">
      <c r="A1140" s="38"/>
      <c r="B1140" s="38"/>
      <c r="C1140" s="187"/>
      <c r="D1140" s="88" t="s">
        <v>61</v>
      </c>
      <c r="E1140" s="187">
        <v>1.25</v>
      </c>
      <c r="F1140" s="88">
        <v>340</v>
      </c>
      <c r="G1140" s="88">
        <f t="shared" si="55"/>
        <v>425</v>
      </c>
    </row>
    <row r="1141" ht="15" customHeight="1" spans="1:7">
      <c r="A1141" s="38"/>
      <c r="B1141" s="38"/>
      <c r="C1141" s="187"/>
      <c r="D1141" s="88" t="s">
        <v>61</v>
      </c>
      <c r="E1141" s="187">
        <v>0.86</v>
      </c>
      <c r="F1141" s="88">
        <v>340</v>
      </c>
      <c r="G1141" s="88">
        <f t="shared" si="55"/>
        <v>292.4</v>
      </c>
    </row>
    <row r="1142" ht="15" customHeight="1" spans="1:7">
      <c r="A1142" s="38"/>
      <c r="B1142" s="38"/>
      <c r="C1142" s="187" t="s">
        <v>107</v>
      </c>
      <c r="D1142" s="88" t="s">
        <v>71</v>
      </c>
      <c r="E1142" s="130">
        <v>1</v>
      </c>
      <c r="F1142" s="88">
        <v>200</v>
      </c>
      <c r="G1142" s="88">
        <f t="shared" si="55"/>
        <v>200</v>
      </c>
    </row>
    <row r="1143" ht="15" customHeight="1" spans="1:7">
      <c r="A1143" s="38"/>
      <c r="B1143" s="38"/>
      <c r="C1143" s="187" t="s">
        <v>74</v>
      </c>
      <c r="D1143" s="88" t="s">
        <v>73</v>
      </c>
      <c r="E1143" s="130">
        <v>1</v>
      </c>
      <c r="F1143" s="88">
        <v>2000</v>
      </c>
      <c r="G1143" s="88">
        <f t="shared" si="55"/>
        <v>2000</v>
      </c>
    </row>
    <row r="1144" ht="15" customHeight="1" spans="1:7">
      <c r="A1144" s="38"/>
      <c r="B1144" s="38"/>
      <c r="C1144" s="187" t="s">
        <v>77</v>
      </c>
      <c r="D1144" s="88" t="s">
        <v>59</v>
      </c>
      <c r="E1144" s="187">
        <v>89.13</v>
      </c>
      <c r="F1144" s="88">
        <v>820</v>
      </c>
      <c r="G1144" s="88">
        <f t="shared" si="55"/>
        <v>73086.6</v>
      </c>
    </row>
    <row r="1145" ht="15" customHeight="1" spans="1:7">
      <c r="A1145" s="38"/>
      <c r="B1145" s="38"/>
      <c r="C1145" s="187" t="s">
        <v>78</v>
      </c>
      <c r="D1145" s="88" t="s">
        <v>59</v>
      </c>
      <c r="E1145" s="187">
        <v>38.71</v>
      </c>
      <c r="F1145" s="88">
        <v>560</v>
      </c>
      <c r="G1145" s="88">
        <f t="shared" si="55"/>
        <v>21677.6</v>
      </c>
    </row>
    <row r="1146" ht="15" customHeight="1" spans="1:7">
      <c r="A1146" s="38"/>
      <c r="B1146" s="38" t="s">
        <v>80</v>
      </c>
      <c r="C1146" s="163"/>
      <c r="D1146" s="88"/>
      <c r="E1146" s="130"/>
      <c r="F1146" s="88"/>
      <c r="G1146" s="101">
        <f>SUM(G1121:G1145)</f>
        <v>119494.35</v>
      </c>
    </row>
    <row r="1147" ht="15" customHeight="1" spans="1:7">
      <c r="A1147" s="38">
        <v>33</v>
      </c>
      <c r="B1147" s="38" t="s">
        <v>251</v>
      </c>
      <c r="C1147" s="163" t="s">
        <v>86</v>
      </c>
      <c r="D1147" s="88" t="s">
        <v>14</v>
      </c>
      <c r="E1147" s="130">
        <v>3</v>
      </c>
      <c r="F1147" s="88">
        <v>100</v>
      </c>
      <c r="G1147" s="88">
        <f>E1147*F1147</f>
        <v>300</v>
      </c>
    </row>
    <row r="1148" ht="15" customHeight="1" spans="1:7">
      <c r="A1148" s="38"/>
      <c r="B1148" s="38"/>
      <c r="C1148" s="163" t="s">
        <v>99</v>
      </c>
      <c r="D1148" s="88" t="s">
        <v>14</v>
      </c>
      <c r="E1148" s="130">
        <v>2</v>
      </c>
      <c r="F1148" s="88">
        <v>5</v>
      </c>
      <c r="G1148" s="88">
        <f>E1148*F1148</f>
        <v>10</v>
      </c>
    </row>
    <row r="1149" ht="15" customHeight="1" spans="1:7">
      <c r="A1149" s="38"/>
      <c r="B1149" s="38"/>
      <c r="C1149" s="163" t="s">
        <v>17</v>
      </c>
      <c r="D1149" s="88" t="s">
        <v>14</v>
      </c>
      <c r="E1149" s="130">
        <v>2</v>
      </c>
      <c r="F1149" s="88">
        <v>200</v>
      </c>
      <c r="G1149" s="88">
        <f>E1149*F1149</f>
        <v>400</v>
      </c>
    </row>
    <row r="1150" ht="15" customHeight="1" spans="1:7">
      <c r="A1150" s="38"/>
      <c r="B1150" s="38" t="s">
        <v>80</v>
      </c>
      <c r="C1150" s="163"/>
      <c r="D1150" s="88"/>
      <c r="E1150" s="130"/>
      <c r="F1150" s="88"/>
      <c r="G1150" s="101">
        <f>SUM(G1147:G1149)</f>
        <v>710</v>
      </c>
    </row>
    <row r="1151" ht="15" customHeight="1" spans="1:7">
      <c r="A1151" s="38">
        <v>34</v>
      </c>
      <c r="B1151" s="38" t="s">
        <v>252</v>
      </c>
      <c r="C1151" s="163" t="s">
        <v>17</v>
      </c>
      <c r="D1151" s="88" t="s">
        <v>14</v>
      </c>
      <c r="E1151" s="130">
        <v>2</v>
      </c>
      <c r="F1151" s="88">
        <v>200</v>
      </c>
      <c r="G1151" s="88">
        <f>E1151*F1151</f>
        <v>400</v>
      </c>
    </row>
    <row r="1152" ht="15" customHeight="1" spans="1:7">
      <c r="A1152" s="38"/>
      <c r="B1152" s="38"/>
      <c r="C1152" s="163" t="s">
        <v>18</v>
      </c>
      <c r="D1152" s="88" t="s">
        <v>14</v>
      </c>
      <c r="E1152" s="130">
        <v>2</v>
      </c>
      <c r="F1152" s="88">
        <v>120</v>
      </c>
      <c r="G1152" s="88">
        <f t="shared" ref="G1152:G1164" si="56">E1152*F1152</f>
        <v>240</v>
      </c>
    </row>
    <row r="1153" ht="15" customHeight="1" spans="1:7">
      <c r="A1153" s="38"/>
      <c r="B1153" s="38"/>
      <c r="C1153" s="163" t="s">
        <v>86</v>
      </c>
      <c r="D1153" s="88" t="s">
        <v>14</v>
      </c>
      <c r="E1153" s="130">
        <v>1</v>
      </c>
      <c r="F1153" s="88">
        <v>100</v>
      </c>
      <c r="G1153" s="88">
        <f t="shared" si="56"/>
        <v>100</v>
      </c>
    </row>
    <row r="1154" ht="15" customHeight="1" spans="1:7">
      <c r="A1154" s="38"/>
      <c r="B1154" s="38"/>
      <c r="C1154" s="163" t="s">
        <v>16</v>
      </c>
      <c r="D1154" s="88" t="s">
        <v>14</v>
      </c>
      <c r="E1154" s="130">
        <v>1</v>
      </c>
      <c r="F1154" s="88">
        <v>200</v>
      </c>
      <c r="G1154" s="88">
        <f t="shared" si="56"/>
        <v>200</v>
      </c>
    </row>
    <row r="1155" ht="15" customHeight="1" spans="1:7">
      <c r="A1155" s="38"/>
      <c r="B1155" s="38"/>
      <c r="C1155" s="163" t="s">
        <v>15</v>
      </c>
      <c r="D1155" s="88" t="s">
        <v>14</v>
      </c>
      <c r="E1155" s="130">
        <v>1</v>
      </c>
      <c r="F1155" s="88">
        <v>120</v>
      </c>
      <c r="G1155" s="88">
        <f t="shared" si="56"/>
        <v>120</v>
      </c>
    </row>
    <row r="1156" ht="15" customHeight="1" spans="1:7">
      <c r="A1156" s="38"/>
      <c r="B1156" s="38"/>
      <c r="C1156" s="163" t="s">
        <v>55</v>
      </c>
      <c r="D1156" s="88" t="s">
        <v>14</v>
      </c>
      <c r="E1156" s="130">
        <v>1</v>
      </c>
      <c r="F1156" s="88">
        <v>220</v>
      </c>
      <c r="G1156" s="88">
        <f t="shared" si="56"/>
        <v>220</v>
      </c>
    </row>
    <row r="1157" ht="15" customHeight="1" spans="1:7">
      <c r="A1157" s="38"/>
      <c r="B1157" s="38"/>
      <c r="C1157" s="163" t="s">
        <v>56</v>
      </c>
      <c r="D1157" s="88" t="s">
        <v>14</v>
      </c>
      <c r="E1157" s="130">
        <v>1</v>
      </c>
      <c r="F1157" s="88">
        <v>90</v>
      </c>
      <c r="G1157" s="88">
        <f t="shared" si="56"/>
        <v>90</v>
      </c>
    </row>
    <row r="1158" ht="15" customHeight="1" spans="1:7">
      <c r="A1158" s="38"/>
      <c r="B1158" s="38"/>
      <c r="C1158" s="163" t="s">
        <v>23</v>
      </c>
      <c r="D1158" s="88" t="s">
        <v>14</v>
      </c>
      <c r="E1158" s="130">
        <v>1</v>
      </c>
      <c r="F1158" s="88">
        <v>220</v>
      </c>
      <c r="G1158" s="88">
        <f t="shared" si="56"/>
        <v>220</v>
      </c>
    </row>
    <row r="1159" ht="15" customHeight="1" spans="1:7">
      <c r="A1159" s="38"/>
      <c r="B1159" s="38"/>
      <c r="C1159" s="163" t="s">
        <v>94</v>
      </c>
      <c r="D1159" s="88" t="s">
        <v>14</v>
      </c>
      <c r="E1159" s="130">
        <v>2</v>
      </c>
      <c r="F1159" s="88">
        <v>100</v>
      </c>
      <c r="G1159" s="88">
        <f t="shared" si="56"/>
        <v>200</v>
      </c>
    </row>
    <row r="1160" ht="15" customHeight="1" spans="1:7">
      <c r="A1160" s="38"/>
      <c r="B1160" s="38"/>
      <c r="C1160" s="163" t="s">
        <v>116</v>
      </c>
      <c r="D1160" s="88" t="s">
        <v>14</v>
      </c>
      <c r="E1160" s="130">
        <v>15</v>
      </c>
      <c r="F1160" s="88">
        <v>50</v>
      </c>
      <c r="G1160" s="88">
        <f t="shared" si="56"/>
        <v>750</v>
      </c>
    </row>
    <row r="1161" ht="15" customHeight="1" spans="1:7">
      <c r="A1161" s="38"/>
      <c r="B1161" s="38"/>
      <c r="C1161" s="163" t="s">
        <v>44</v>
      </c>
      <c r="D1161" s="88" t="s">
        <v>14</v>
      </c>
      <c r="E1161" s="130">
        <v>1</v>
      </c>
      <c r="F1161" s="88">
        <v>100</v>
      </c>
      <c r="G1161" s="88">
        <f t="shared" si="56"/>
        <v>100</v>
      </c>
    </row>
    <row r="1162" ht="15" customHeight="1" spans="1:7">
      <c r="A1162" s="38"/>
      <c r="B1162" s="38"/>
      <c r="C1162" s="163" t="s">
        <v>87</v>
      </c>
      <c r="D1162" s="88" t="s">
        <v>14</v>
      </c>
      <c r="E1162" s="130">
        <v>1</v>
      </c>
      <c r="F1162" s="88">
        <v>20</v>
      </c>
      <c r="G1162" s="88">
        <f t="shared" si="56"/>
        <v>20</v>
      </c>
    </row>
    <row r="1163" ht="15" customHeight="1" spans="1:7">
      <c r="A1163" s="38"/>
      <c r="B1163" s="38"/>
      <c r="C1163" s="163" t="s">
        <v>11</v>
      </c>
      <c r="D1163" s="88" t="s">
        <v>12</v>
      </c>
      <c r="E1163" s="130">
        <v>1</v>
      </c>
      <c r="F1163" s="88">
        <v>4000</v>
      </c>
      <c r="G1163" s="88">
        <f t="shared" si="56"/>
        <v>4000</v>
      </c>
    </row>
    <row r="1164" ht="15" customHeight="1" spans="1:7">
      <c r="A1164" s="38"/>
      <c r="B1164" s="38"/>
      <c r="C1164" s="163" t="s">
        <v>208</v>
      </c>
      <c r="D1164" s="88" t="s">
        <v>12</v>
      </c>
      <c r="E1164" s="130">
        <v>2</v>
      </c>
      <c r="F1164" s="88">
        <v>3000</v>
      </c>
      <c r="G1164" s="88">
        <f t="shared" si="56"/>
        <v>6000</v>
      </c>
    </row>
    <row r="1165" ht="15" customHeight="1" spans="1:7">
      <c r="A1165" s="38"/>
      <c r="B1165" s="38"/>
      <c r="C1165" s="96" t="s">
        <v>58</v>
      </c>
      <c r="D1165" s="88" t="s">
        <v>59</v>
      </c>
      <c r="E1165" s="187">
        <v>4.34</v>
      </c>
      <c r="F1165" s="88">
        <v>65</v>
      </c>
      <c r="G1165" s="88">
        <f t="shared" ref="G1165:G1184" si="57">E1165*F1165</f>
        <v>282.1</v>
      </c>
    </row>
    <row r="1166" ht="15" customHeight="1" spans="1:7">
      <c r="A1166" s="38"/>
      <c r="B1166" s="38"/>
      <c r="C1166" s="96"/>
      <c r="D1166" s="88" t="s">
        <v>59</v>
      </c>
      <c r="E1166" s="187">
        <v>4.24</v>
      </c>
      <c r="F1166" s="88">
        <v>65</v>
      </c>
      <c r="G1166" s="88">
        <f t="shared" si="57"/>
        <v>275.6</v>
      </c>
    </row>
    <row r="1167" ht="15" customHeight="1" spans="1:7">
      <c r="A1167" s="38"/>
      <c r="B1167" s="38"/>
      <c r="C1167" s="96"/>
      <c r="D1167" s="88" t="s">
        <v>59</v>
      </c>
      <c r="E1167" s="187">
        <v>5.78</v>
      </c>
      <c r="F1167" s="88">
        <v>65</v>
      </c>
      <c r="G1167" s="88">
        <f t="shared" si="57"/>
        <v>375.7</v>
      </c>
    </row>
    <row r="1168" ht="15" customHeight="1" spans="1:7">
      <c r="A1168" s="38"/>
      <c r="B1168" s="38"/>
      <c r="C1168" s="96"/>
      <c r="D1168" s="88" t="s">
        <v>59</v>
      </c>
      <c r="E1168" s="187">
        <v>4.08</v>
      </c>
      <c r="F1168" s="88">
        <v>65</v>
      </c>
      <c r="G1168" s="88">
        <f t="shared" si="57"/>
        <v>265.2</v>
      </c>
    </row>
    <row r="1169" ht="15" customHeight="1" spans="1:7">
      <c r="A1169" s="38"/>
      <c r="B1169" s="38"/>
      <c r="C1169" s="96"/>
      <c r="D1169" s="88" t="s">
        <v>59</v>
      </c>
      <c r="E1169" s="187">
        <v>13.89</v>
      </c>
      <c r="F1169" s="88">
        <v>65</v>
      </c>
      <c r="G1169" s="88">
        <f t="shared" si="57"/>
        <v>902.85</v>
      </c>
    </row>
    <row r="1170" ht="15" customHeight="1" spans="1:7">
      <c r="A1170" s="38"/>
      <c r="B1170" s="38"/>
      <c r="C1170" s="96"/>
      <c r="D1170" s="88" t="s">
        <v>59</v>
      </c>
      <c r="E1170" s="187">
        <v>79.05</v>
      </c>
      <c r="F1170" s="88">
        <v>65</v>
      </c>
      <c r="G1170" s="88">
        <f t="shared" si="57"/>
        <v>5138.25</v>
      </c>
    </row>
    <row r="1171" ht="15" customHeight="1" spans="1:7">
      <c r="A1171" s="38"/>
      <c r="B1171" s="38"/>
      <c r="C1171" s="96"/>
      <c r="D1171" s="88" t="s">
        <v>59</v>
      </c>
      <c r="E1171" s="187">
        <v>35.81</v>
      </c>
      <c r="F1171" s="88">
        <v>65</v>
      </c>
      <c r="G1171" s="88">
        <f t="shared" si="57"/>
        <v>2327.65</v>
      </c>
    </row>
    <row r="1172" ht="15" customHeight="1" spans="1:7">
      <c r="A1172" s="38"/>
      <c r="B1172" s="38"/>
      <c r="C1172" s="96"/>
      <c r="D1172" s="88" t="s">
        <v>59</v>
      </c>
      <c r="E1172" s="187">
        <v>3.88</v>
      </c>
      <c r="F1172" s="88">
        <v>65</v>
      </c>
      <c r="G1172" s="88">
        <f t="shared" si="57"/>
        <v>252.2</v>
      </c>
    </row>
    <row r="1173" ht="15" customHeight="1" spans="1:7">
      <c r="A1173" s="38"/>
      <c r="B1173" s="38"/>
      <c r="C1173" s="96"/>
      <c r="D1173" s="88" t="s">
        <v>59</v>
      </c>
      <c r="E1173" s="187">
        <v>45.44</v>
      </c>
      <c r="F1173" s="88">
        <v>65</v>
      </c>
      <c r="G1173" s="88">
        <f t="shared" si="57"/>
        <v>2953.6</v>
      </c>
    </row>
    <row r="1174" ht="15" customHeight="1" spans="1:7">
      <c r="A1174" s="38"/>
      <c r="B1174" s="38"/>
      <c r="C1174" s="96" t="s">
        <v>62</v>
      </c>
      <c r="D1174" s="88" t="s">
        <v>61</v>
      </c>
      <c r="E1174" s="187">
        <v>8.18</v>
      </c>
      <c r="F1174" s="88">
        <v>180</v>
      </c>
      <c r="G1174" s="88">
        <f t="shared" si="57"/>
        <v>1472.4</v>
      </c>
    </row>
    <row r="1175" ht="15" customHeight="1" spans="1:7">
      <c r="A1175" s="38"/>
      <c r="B1175" s="38"/>
      <c r="C1175" s="96" t="s">
        <v>60</v>
      </c>
      <c r="D1175" s="88" t="s">
        <v>61</v>
      </c>
      <c r="E1175" s="187">
        <v>0.18</v>
      </c>
      <c r="F1175" s="88">
        <v>180</v>
      </c>
      <c r="G1175" s="88">
        <f t="shared" si="57"/>
        <v>32.4</v>
      </c>
    </row>
    <row r="1176" ht="15" customHeight="1" spans="1:7">
      <c r="A1176" s="38"/>
      <c r="B1176" s="38"/>
      <c r="C1176" s="96"/>
      <c r="D1176" s="88" t="s">
        <v>61</v>
      </c>
      <c r="E1176" s="187">
        <v>2.16</v>
      </c>
      <c r="F1176" s="88">
        <v>180</v>
      </c>
      <c r="G1176" s="88">
        <f t="shared" si="57"/>
        <v>388.8</v>
      </c>
    </row>
    <row r="1177" ht="15" customHeight="1" spans="1:7">
      <c r="A1177" s="38"/>
      <c r="B1177" s="38"/>
      <c r="C1177" s="187" t="s">
        <v>65</v>
      </c>
      <c r="D1177" s="88" t="s">
        <v>59</v>
      </c>
      <c r="E1177" s="187">
        <v>0.72</v>
      </c>
      <c r="F1177" s="88">
        <v>65</v>
      </c>
      <c r="G1177" s="88">
        <f t="shared" si="57"/>
        <v>46.8</v>
      </c>
    </row>
    <row r="1178" ht="15" customHeight="1" spans="1:7">
      <c r="A1178" s="38"/>
      <c r="B1178" s="38"/>
      <c r="C1178" s="221" t="s">
        <v>253</v>
      </c>
      <c r="D1178" s="88" t="s">
        <v>61</v>
      </c>
      <c r="E1178" s="187">
        <v>1.7</v>
      </c>
      <c r="F1178" s="88">
        <v>180</v>
      </c>
      <c r="G1178" s="88">
        <f t="shared" si="57"/>
        <v>306</v>
      </c>
    </row>
    <row r="1179" ht="15" customHeight="1" spans="1:7">
      <c r="A1179" s="38"/>
      <c r="B1179" s="38"/>
      <c r="C1179" s="187" t="s">
        <v>64</v>
      </c>
      <c r="D1179" s="88" t="s">
        <v>59</v>
      </c>
      <c r="E1179" s="187">
        <v>0.38</v>
      </c>
      <c r="F1179" s="88">
        <v>340</v>
      </c>
      <c r="G1179" s="88">
        <f t="shared" si="57"/>
        <v>129.2</v>
      </c>
    </row>
    <row r="1180" ht="15" customHeight="1" spans="1:7">
      <c r="A1180" s="38"/>
      <c r="B1180" s="38"/>
      <c r="C1180" s="187" t="s">
        <v>133</v>
      </c>
      <c r="D1180" s="88" t="s">
        <v>61</v>
      </c>
      <c r="E1180" s="187">
        <v>3.01</v>
      </c>
      <c r="F1180" s="88">
        <v>340</v>
      </c>
      <c r="G1180" s="88">
        <f t="shared" si="57"/>
        <v>1023.4</v>
      </c>
    </row>
    <row r="1181" ht="15" customHeight="1" spans="1:7">
      <c r="A1181" s="38"/>
      <c r="B1181" s="38"/>
      <c r="C1181" s="187" t="s">
        <v>72</v>
      </c>
      <c r="D1181" s="88" t="s">
        <v>73</v>
      </c>
      <c r="E1181" s="130">
        <v>1</v>
      </c>
      <c r="F1181" s="88">
        <v>1000</v>
      </c>
      <c r="G1181" s="88">
        <f t="shared" si="57"/>
        <v>1000</v>
      </c>
    </row>
    <row r="1182" ht="15" customHeight="1" spans="1:7">
      <c r="A1182" s="38"/>
      <c r="B1182" s="38"/>
      <c r="C1182" s="187" t="s">
        <v>77</v>
      </c>
      <c r="D1182" s="88" t="s">
        <v>59</v>
      </c>
      <c r="E1182" s="187">
        <v>82.19</v>
      </c>
      <c r="F1182" s="88">
        <v>820</v>
      </c>
      <c r="G1182" s="88">
        <f t="shared" si="57"/>
        <v>67395.8</v>
      </c>
    </row>
    <row r="1183" ht="15" customHeight="1" spans="1:7">
      <c r="A1183" s="38"/>
      <c r="B1183" s="38"/>
      <c r="C1183" s="187" t="s">
        <v>78</v>
      </c>
      <c r="D1183" s="88" t="s">
        <v>59</v>
      </c>
      <c r="E1183" s="187">
        <v>25.4</v>
      </c>
      <c r="F1183" s="88">
        <v>560</v>
      </c>
      <c r="G1183" s="88">
        <f t="shared" si="57"/>
        <v>14224</v>
      </c>
    </row>
    <row r="1184" ht="15" customHeight="1" spans="1:7">
      <c r="A1184" s="38"/>
      <c r="B1184" s="38"/>
      <c r="C1184" s="187" t="s">
        <v>254</v>
      </c>
      <c r="D1184" s="88" t="s">
        <v>59</v>
      </c>
      <c r="E1184" s="187">
        <v>17.31</v>
      </c>
      <c r="F1184" s="88">
        <v>160</v>
      </c>
      <c r="G1184" s="88">
        <f t="shared" si="57"/>
        <v>2769.6</v>
      </c>
    </row>
    <row r="1185" ht="15" customHeight="1" spans="1:7">
      <c r="A1185" s="38"/>
      <c r="B1185" s="38" t="s">
        <v>80</v>
      </c>
      <c r="C1185" s="163"/>
      <c r="D1185" s="88"/>
      <c r="E1185" s="130"/>
      <c r="F1185" s="88"/>
      <c r="G1185" s="101">
        <f>SUM(G1151:G1184)</f>
        <v>114221.55</v>
      </c>
    </row>
    <row r="1186" ht="15" customHeight="1" spans="1:7">
      <c r="A1186" s="38">
        <v>35</v>
      </c>
      <c r="B1186" s="38" t="s">
        <v>255</v>
      </c>
      <c r="C1186" s="163" t="s">
        <v>11</v>
      </c>
      <c r="D1186" s="88" t="s">
        <v>12</v>
      </c>
      <c r="E1186" s="130">
        <v>1</v>
      </c>
      <c r="F1186" s="88">
        <v>4000</v>
      </c>
      <c r="G1186" s="88">
        <f>E1186*F1186</f>
        <v>4000</v>
      </c>
    </row>
    <row r="1187" ht="15" customHeight="1" spans="1:7">
      <c r="A1187" s="38"/>
      <c r="B1187" s="38"/>
      <c r="C1187" s="163" t="s">
        <v>208</v>
      </c>
      <c r="D1187" s="88" t="s">
        <v>12</v>
      </c>
      <c r="E1187" s="130">
        <v>1</v>
      </c>
      <c r="F1187" s="88">
        <v>3000</v>
      </c>
      <c r="G1187" s="88">
        <f>E1187*F1187</f>
        <v>3000</v>
      </c>
    </row>
    <row r="1188" ht="15" customHeight="1" spans="1:7">
      <c r="A1188" s="38"/>
      <c r="B1188" s="38"/>
      <c r="C1188" s="163" t="s">
        <v>167</v>
      </c>
      <c r="D1188" s="88" t="s">
        <v>14</v>
      </c>
      <c r="E1188" s="130">
        <v>10</v>
      </c>
      <c r="F1188" s="88">
        <v>100</v>
      </c>
      <c r="G1188" s="88">
        <f>E1188*F1188</f>
        <v>1000</v>
      </c>
    </row>
    <row r="1189" ht="15" customHeight="1" spans="1:7">
      <c r="A1189" s="38"/>
      <c r="B1189" s="38"/>
      <c r="C1189" s="163" t="s">
        <v>130</v>
      </c>
      <c r="D1189" s="88" t="s">
        <v>14</v>
      </c>
      <c r="E1189" s="130">
        <v>3</v>
      </c>
      <c r="F1189" s="88">
        <v>50</v>
      </c>
      <c r="G1189" s="88">
        <f>E1189*F1189</f>
        <v>150</v>
      </c>
    </row>
    <row r="1190" ht="15" customHeight="1" spans="1:7">
      <c r="A1190" s="38"/>
      <c r="B1190" s="38"/>
      <c r="C1190" s="163" t="s">
        <v>109</v>
      </c>
      <c r="D1190" s="88" t="s">
        <v>14</v>
      </c>
      <c r="E1190" s="130">
        <v>1</v>
      </c>
      <c r="F1190" s="88">
        <v>20</v>
      </c>
      <c r="G1190" s="88">
        <f>E1190*F1190</f>
        <v>20</v>
      </c>
    </row>
    <row r="1191" ht="15" customHeight="1" spans="1:7">
      <c r="A1191" s="38"/>
      <c r="B1191" s="38" t="s">
        <v>80</v>
      </c>
      <c r="C1191" s="163"/>
      <c r="D1191" s="88"/>
      <c r="E1191" s="130"/>
      <c r="F1191" s="88"/>
      <c r="G1191" s="101">
        <f>SUM(G1186:G1190)</f>
        <v>8170</v>
      </c>
    </row>
    <row r="1192" ht="15" customHeight="1" spans="1:7">
      <c r="A1192" s="38">
        <v>36</v>
      </c>
      <c r="B1192" s="227" t="s">
        <v>256</v>
      </c>
      <c r="C1192" s="163" t="s">
        <v>208</v>
      </c>
      <c r="D1192" s="88" t="s">
        <v>12</v>
      </c>
      <c r="E1192" s="130">
        <v>2</v>
      </c>
      <c r="F1192" s="88">
        <v>3000</v>
      </c>
      <c r="G1192" s="88">
        <f t="shared" ref="G1191:G1196" si="58">E1192*F1192</f>
        <v>6000</v>
      </c>
    </row>
    <row r="1193" ht="15" customHeight="1" spans="1:7">
      <c r="A1193" s="38"/>
      <c r="B1193" s="38" t="s">
        <v>80</v>
      </c>
      <c r="C1193" s="183"/>
      <c r="D1193" s="101"/>
      <c r="E1193" s="228"/>
      <c r="F1193" s="101"/>
      <c r="G1193" s="101">
        <f>SUM(G1192:G1192)</f>
        <v>6000</v>
      </c>
    </row>
    <row r="1194" ht="15" customHeight="1" spans="1:7">
      <c r="A1194" s="38">
        <v>37</v>
      </c>
      <c r="B1194" s="229" t="s">
        <v>257</v>
      </c>
      <c r="C1194" s="163" t="s">
        <v>17</v>
      </c>
      <c r="D1194" s="88" t="s">
        <v>14</v>
      </c>
      <c r="E1194" s="130">
        <v>2</v>
      </c>
      <c r="F1194" s="88">
        <v>200</v>
      </c>
      <c r="G1194" s="88">
        <f t="shared" si="58"/>
        <v>400</v>
      </c>
    </row>
    <row r="1195" ht="15" customHeight="1" spans="1:7">
      <c r="A1195" s="38"/>
      <c r="B1195" s="230"/>
      <c r="C1195" s="187" t="s">
        <v>68</v>
      </c>
      <c r="D1195" s="88" t="s">
        <v>59</v>
      </c>
      <c r="E1195" s="187">
        <v>107.68</v>
      </c>
      <c r="F1195" s="95">
        <v>120</v>
      </c>
      <c r="G1195" s="90">
        <f t="shared" si="58"/>
        <v>12921.6</v>
      </c>
    </row>
    <row r="1196" ht="15" customHeight="1" spans="1:7">
      <c r="A1196" s="38"/>
      <c r="B1196" s="231"/>
      <c r="C1196" s="187" t="s">
        <v>77</v>
      </c>
      <c r="D1196" s="88" t="s">
        <v>59</v>
      </c>
      <c r="E1196" s="187">
        <v>74.98</v>
      </c>
      <c r="F1196" s="95">
        <v>820</v>
      </c>
      <c r="G1196" s="90">
        <f t="shared" si="58"/>
        <v>61483.6</v>
      </c>
    </row>
    <row r="1197" ht="15" customHeight="1" spans="1:7">
      <c r="A1197" s="38"/>
      <c r="B1197" s="38" t="s">
        <v>80</v>
      </c>
      <c r="C1197" s="163"/>
      <c r="D1197" s="88"/>
      <c r="E1197" s="130"/>
      <c r="F1197" s="88"/>
      <c r="G1197" s="101">
        <f>SUM(G1194:G1196)</f>
        <v>74805.2</v>
      </c>
    </row>
    <row r="1198" ht="15" customHeight="1" spans="1:7">
      <c r="A1198" s="38">
        <v>38</v>
      </c>
      <c r="B1198" s="227" t="s">
        <v>258</v>
      </c>
      <c r="C1198" s="163" t="s">
        <v>158</v>
      </c>
      <c r="D1198" s="88" t="s">
        <v>12</v>
      </c>
      <c r="E1198" s="130">
        <v>3</v>
      </c>
      <c r="F1198" s="88">
        <v>4500</v>
      </c>
      <c r="G1198" s="88">
        <f>E1198*F1198</f>
        <v>13500</v>
      </c>
    </row>
    <row r="1199" ht="15" customHeight="1" spans="1:7">
      <c r="A1199" s="38"/>
      <c r="B1199" s="38" t="s">
        <v>80</v>
      </c>
      <c r="C1199" s="163"/>
      <c r="D1199" s="88"/>
      <c r="E1199" s="130"/>
      <c r="F1199" s="88"/>
      <c r="G1199" s="101">
        <f>SUM(G1198:G1198)</f>
        <v>13500</v>
      </c>
    </row>
    <row r="1200" ht="15" customHeight="1" spans="1:7">
      <c r="A1200" s="38">
        <v>39</v>
      </c>
      <c r="B1200" s="38" t="s">
        <v>259</v>
      </c>
      <c r="C1200" s="163" t="s">
        <v>208</v>
      </c>
      <c r="D1200" s="88" t="s">
        <v>12</v>
      </c>
      <c r="E1200" s="130">
        <v>3</v>
      </c>
      <c r="F1200" s="88">
        <v>3000</v>
      </c>
      <c r="G1200" s="88">
        <f>E1200*F1200</f>
        <v>9000</v>
      </c>
    </row>
    <row r="1201" ht="15" customHeight="1" spans="1:7">
      <c r="A1201" s="38"/>
      <c r="B1201" s="38"/>
      <c r="C1201" s="187" t="s">
        <v>78</v>
      </c>
      <c r="D1201" s="88" t="s">
        <v>59</v>
      </c>
      <c r="E1201" s="187">
        <v>62.15</v>
      </c>
      <c r="F1201" s="88">
        <v>65</v>
      </c>
      <c r="G1201" s="88">
        <f>E1201*F1201</f>
        <v>4039.75</v>
      </c>
    </row>
    <row r="1202" ht="15" customHeight="1" spans="1:7">
      <c r="A1202" s="38"/>
      <c r="B1202" s="38" t="s">
        <v>80</v>
      </c>
      <c r="C1202" s="163"/>
      <c r="D1202" s="88"/>
      <c r="E1202" s="130"/>
      <c r="F1202" s="88"/>
      <c r="G1202" s="101">
        <f>SUM(G1200:G1201)</f>
        <v>13039.75</v>
      </c>
    </row>
    <row r="1203" ht="15" customHeight="1" spans="1:7">
      <c r="A1203" s="38">
        <v>40</v>
      </c>
      <c r="B1203" s="227" t="s">
        <v>260</v>
      </c>
      <c r="C1203" s="163" t="s">
        <v>158</v>
      </c>
      <c r="D1203" s="88" t="s">
        <v>12</v>
      </c>
      <c r="E1203" s="130">
        <v>2</v>
      </c>
      <c r="F1203" s="88">
        <v>4000</v>
      </c>
      <c r="G1203" s="88">
        <f>E1203*F1203</f>
        <v>8000</v>
      </c>
    </row>
    <row r="1204" ht="15" customHeight="1" spans="1:7">
      <c r="A1204" s="38"/>
      <c r="B1204" s="38" t="s">
        <v>80</v>
      </c>
      <c r="C1204" s="163"/>
      <c r="D1204" s="88"/>
      <c r="E1204" s="130"/>
      <c r="F1204" s="88"/>
      <c r="G1204" s="101">
        <f>SUM(G1203:G1203)</f>
        <v>8000</v>
      </c>
    </row>
    <row r="1205" ht="15" customHeight="1" spans="1:7">
      <c r="A1205" s="38">
        <v>41</v>
      </c>
      <c r="B1205" s="232" t="s">
        <v>261</v>
      </c>
      <c r="C1205" s="163" t="s">
        <v>208</v>
      </c>
      <c r="D1205" s="88" t="s">
        <v>12</v>
      </c>
      <c r="E1205" s="130">
        <v>1</v>
      </c>
      <c r="F1205" s="88">
        <v>3000</v>
      </c>
      <c r="G1205" s="88">
        <v>3000</v>
      </c>
    </row>
    <row r="1206" ht="15" customHeight="1" spans="1:7">
      <c r="A1206" s="38"/>
      <c r="B1206" s="38" t="s">
        <v>80</v>
      </c>
      <c r="C1206" s="163"/>
      <c r="D1206" s="88"/>
      <c r="E1206" s="130"/>
      <c r="F1206" s="88"/>
      <c r="G1206" s="101">
        <v>3000</v>
      </c>
    </row>
    <row r="1207" ht="15" customHeight="1" spans="1:7">
      <c r="A1207" s="38">
        <v>42</v>
      </c>
      <c r="B1207" s="232" t="s">
        <v>262</v>
      </c>
      <c r="C1207" s="163" t="s">
        <v>11</v>
      </c>
      <c r="D1207" s="88" t="s">
        <v>12</v>
      </c>
      <c r="E1207" s="130">
        <v>1</v>
      </c>
      <c r="F1207" s="88">
        <v>4000</v>
      </c>
      <c r="G1207" s="88">
        <v>4000</v>
      </c>
    </row>
    <row r="1208" ht="15" customHeight="1" spans="1:7">
      <c r="A1208" s="38"/>
      <c r="B1208" s="38" t="s">
        <v>80</v>
      </c>
      <c r="C1208" s="163"/>
      <c r="D1208" s="88"/>
      <c r="E1208" s="130"/>
      <c r="F1208" s="88"/>
      <c r="G1208" s="101">
        <v>4000</v>
      </c>
    </row>
    <row r="1209" ht="15" customHeight="1" spans="1:7">
      <c r="A1209" s="20">
        <v>43</v>
      </c>
      <c r="B1209" s="227" t="s">
        <v>263</v>
      </c>
      <c r="C1209" s="163" t="s">
        <v>208</v>
      </c>
      <c r="D1209" s="88" t="s">
        <v>12</v>
      </c>
      <c r="E1209" s="130">
        <v>1</v>
      </c>
      <c r="F1209" s="88">
        <v>3000</v>
      </c>
      <c r="G1209" s="88">
        <v>3000</v>
      </c>
    </row>
    <row r="1210" ht="15" customHeight="1" spans="1:7">
      <c r="A1210" s="27"/>
      <c r="B1210" s="38" t="s">
        <v>80</v>
      </c>
      <c r="C1210" s="163"/>
      <c r="D1210" s="88"/>
      <c r="E1210" s="130"/>
      <c r="F1210" s="88"/>
      <c r="G1210" s="101">
        <v>3000</v>
      </c>
    </row>
    <row r="1211" ht="15" customHeight="1" spans="1:7">
      <c r="A1211" s="38">
        <v>44</v>
      </c>
      <c r="B1211" s="227" t="s">
        <v>264</v>
      </c>
      <c r="C1211" s="163" t="s">
        <v>86</v>
      </c>
      <c r="D1211" s="88" t="s">
        <v>14</v>
      </c>
      <c r="E1211" s="130">
        <v>3</v>
      </c>
      <c r="F1211" s="88">
        <v>100</v>
      </c>
      <c r="G1211" s="88">
        <f>E1211*F1211</f>
        <v>300</v>
      </c>
    </row>
    <row r="1212" ht="15" customHeight="1" spans="1:7">
      <c r="A1212" s="38"/>
      <c r="B1212" s="227"/>
      <c r="C1212" s="163" t="s">
        <v>18</v>
      </c>
      <c r="D1212" s="88" t="s">
        <v>14</v>
      </c>
      <c r="E1212" s="130">
        <v>2</v>
      </c>
      <c r="F1212" s="88">
        <v>120</v>
      </c>
      <c r="G1212" s="88">
        <f>E1212*F1212</f>
        <v>240</v>
      </c>
    </row>
    <row r="1213" ht="15" customHeight="1" spans="1:7">
      <c r="A1213" s="38"/>
      <c r="B1213" s="227"/>
      <c r="C1213" s="163" t="s">
        <v>109</v>
      </c>
      <c r="D1213" s="88" t="s">
        <v>14</v>
      </c>
      <c r="E1213" s="130">
        <v>16</v>
      </c>
      <c r="F1213" s="88">
        <v>20</v>
      </c>
      <c r="G1213" s="88">
        <f>E1213*F1213</f>
        <v>320</v>
      </c>
    </row>
    <row r="1214" ht="15" customHeight="1" spans="1:7">
      <c r="A1214" s="38"/>
      <c r="B1214" s="227"/>
      <c r="C1214" s="163" t="s">
        <v>110</v>
      </c>
      <c r="D1214" s="88" t="s">
        <v>14</v>
      </c>
      <c r="E1214" s="130">
        <v>11</v>
      </c>
      <c r="F1214" s="88">
        <v>10</v>
      </c>
      <c r="G1214" s="88">
        <f>E1214*F1214</f>
        <v>110</v>
      </c>
    </row>
    <row r="1215" ht="15" customHeight="1" spans="1:7">
      <c r="A1215" s="38"/>
      <c r="B1215" s="38" t="s">
        <v>80</v>
      </c>
      <c r="C1215" s="163"/>
      <c r="D1215" s="88"/>
      <c r="E1215" s="130"/>
      <c r="F1215" s="88"/>
      <c r="G1215" s="101">
        <f>SUM(G1211:G1214)</f>
        <v>970</v>
      </c>
    </row>
    <row r="1216" ht="15" customHeight="1" spans="1:7">
      <c r="A1216" s="38">
        <v>45</v>
      </c>
      <c r="B1216" s="38" t="s">
        <v>265</v>
      </c>
      <c r="C1216" s="163" t="s">
        <v>17</v>
      </c>
      <c r="D1216" s="88" t="s">
        <v>14</v>
      </c>
      <c r="E1216" s="130">
        <v>10</v>
      </c>
      <c r="F1216" s="88">
        <v>200</v>
      </c>
      <c r="G1216" s="88">
        <f>E1216*F1216</f>
        <v>2000</v>
      </c>
    </row>
    <row r="1217" ht="15" customHeight="1" spans="1:7">
      <c r="A1217" s="38"/>
      <c r="B1217" s="38"/>
      <c r="C1217" s="163" t="s">
        <v>18</v>
      </c>
      <c r="D1217" s="88" t="s">
        <v>14</v>
      </c>
      <c r="E1217" s="130">
        <v>22</v>
      </c>
      <c r="F1217" s="88">
        <v>120</v>
      </c>
      <c r="G1217" s="88">
        <f t="shared" ref="G1217:G1225" si="59">E1217*F1217</f>
        <v>2640</v>
      </c>
    </row>
    <row r="1218" ht="15" customHeight="1" spans="1:7">
      <c r="A1218" s="38"/>
      <c r="B1218" s="38"/>
      <c r="C1218" s="163" t="s">
        <v>109</v>
      </c>
      <c r="D1218" s="88" t="s">
        <v>14</v>
      </c>
      <c r="E1218" s="130">
        <v>10</v>
      </c>
      <c r="F1218" s="88">
        <v>20</v>
      </c>
      <c r="G1218" s="88">
        <f t="shared" si="59"/>
        <v>200</v>
      </c>
    </row>
    <row r="1219" ht="15" customHeight="1" spans="1:7">
      <c r="A1219" s="38"/>
      <c r="B1219" s="38"/>
      <c r="C1219" s="163" t="s">
        <v>110</v>
      </c>
      <c r="D1219" s="88" t="s">
        <v>14</v>
      </c>
      <c r="E1219" s="130">
        <v>2</v>
      </c>
      <c r="F1219" s="88">
        <v>10</v>
      </c>
      <c r="G1219" s="88">
        <f t="shared" si="59"/>
        <v>20</v>
      </c>
    </row>
    <row r="1220" ht="15" customHeight="1" spans="1:7">
      <c r="A1220" s="38"/>
      <c r="B1220" s="38"/>
      <c r="C1220" s="163" t="s">
        <v>94</v>
      </c>
      <c r="D1220" s="88" t="s">
        <v>14</v>
      </c>
      <c r="E1220" s="130">
        <v>5</v>
      </c>
      <c r="F1220" s="88">
        <v>100</v>
      </c>
      <c r="G1220" s="88">
        <f t="shared" si="59"/>
        <v>500</v>
      </c>
    </row>
    <row r="1221" ht="15" customHeight="1" spans="1:7">
      <c r="A1221" s="38"/>
      <c r="B1221" s="38"/>
      <c r="C1221" s="163" t="s">
        <v>116</v>
      </c>
      <c r="D1221" s="88" t="s">
        <v>14</v>
      </c>
      <c r="E1221" s="130">
        <v>1</v>
      </c>
      <c r="F1221" s="88">
        <v>50</v>
      </c>
      <c r="G1221" s="88">
        <f t="shared" si="59"/>
        <v>50</v>
      </c>
    </row>
    <row r="1222" ht="15" customHeight="1" spans="1:7">
      <c r="A1222" s="38"/>
      <c r="B1222" s="38"/>
      <c r="C1222" s="163" t="s">
        <v>95</v>
      </c>
      <c r="D1222" s="88" t="s">
        <v>14</v>
      </c>
      <c r="E1222" s="130">
        <v>5</v>
      </c>
      <c r="F1222" s="88">
        <v>15</v>
      </c>
      <c r="G1222" s="88">
        <f t="shared" si="59"/>
        <v>75</v>
      </c>
    </row>
    <row r="1223" ht="15" customHeight="1" spans="1:7">
      <c r="A1223" s="38"/>
      <c r="B1223" s="38"/>
      <c r="C1223" s="163" t="s">
        <v>154</v>
      </c>
      <c r="D1223" s="88" t="s">
        <v>14</v>
      </c>
      <c r="E1223" s="130">
        <v>2</v>
      </c>
      <c r="F1223" s="88">
        <v>8</v>
      </c>
      <c r="G1223" s="88">
        <f t="shared" si="59"/>
        <v>16</v>
      </c>
    </row>
    <row r="1224" ht="15" customHeight="1" spans="1:7">
      <c r="A1224" s="38"/>
      <c r="B1224" s="38"/>
      <c r="C1224" s="163" t="s">
        <v>86</v>
      </c>
      <c r="D1224" s="88" t="s">
        <v>14</v>
      </c>
      <c r="E1224" s="130">
        <v>12</v>
      </c>
      <c r="F1224" s="88">
        <v>100</v>
      </c>
      <c r="G1224" s="88">
        <f t="shared" si="59"/>
        <v>1200</v>
      </c>
    </row>
    <row r="1225" ht="15" customHeight="1" spans="1:7">
      <c r="A1225" s="38"/>
      <c r="B1225" s="38"/>
      <c r="C1225" s="163" t="s">
        <v>189</v>
      </c>
      <c r="D1225" s="88" t="s">
        <v>14</v>
      </c>
      <c r="E1225" s="130">
        <v>16</v>
      </c>
      <c r="F1225" s="88">
        <v>10</v>
      </c>
      <c r="G1225" s="88">
        <f t="shared" si="59"/>
        <v>160</v>
      </c>
    </row>
    <row r="1226" ht="15" customHeight="1" spans="1:7">
      <c r="A1226" s="38"/>
      <c r="B1226" s="38" t="s">
        <v>80</v>
      </c>
      <c r="C1226" s="163"/>
      <c r="D1226" s="88"/>
      <c r="E1226" s="130"/>
      <c r="F1226" s="88"/>
      <c r="G1226" s="101">
        <f>SUM(G1216:G1225)</f>
        <v>6861</v>
      </c>
    </row>
    <row r="1227" ht="15" customHeight="1" spans="1:7">
      <c r="A1227" s="38">
        <v>46</v>
      </c>
      <c r="B1227" s="38" t="s">
        <v>266</v>
      </c>
      <c r="C1227" s="163" t="s">
        <v>18</v>
      </c>
      <c r="D1227" s="88" t="s">
        <v>14</v>
      </c>
      <c r="E1227" s="130">
        <v>4</v>
      </c>
      <c r="F1227" s="88">
        <v>120</v>
      </c>
      <c r="G1227" s="88">
        <f>E1227*F1227</f>
        <v>480</v>
      </c>
    </row>
    <row r="1228" ht="15" customHeight="1" spans="1:7">
      <c r="A1228" s="38"/>
      <c r="B1228" s="38"/>
      <c r="C1228" s="163" t="s">
        <v>109</v>
      </c>
      <c r="D1228" s="88" t="s">
        <v>14</v>
      </c>
      <c r="E1228" s="130">
        <v>1</v>
      </c>
      <c r="F1228" s="88">
        <v>20</v>
      </c>
      <c r="G1228" s="88">
        <f>E1228*F1228</f>
        <v>20</v>
      </c>
    </row>
    <row r="1229" ht="15" customHeight="1" spans="1:7">
      <c r="A1229" s="38"/>
      <c r="B1229" s="38" t="s">
        <v>80</v>
      </c>
      <c r="C1229" s="163"/>
      <c r="D1229" s="88"/>
      <c r="E1229" s="130"/>
      <c r="F1229" s="88"/>
      <c r="G1229" s="101">
        <f>SUM(G1227:G1228)</f>
        <v>500</v>
      </c>
    </row>
    <row r="1230" ht="15" customHeight="1" spans="1:7">
      <c r="A1230" s="38">
        <v>47</v>
      </c>
      <c r="B1230" s="20" t="s">
        <v>267</v>
      </c>
      <c r="C1230" s="163" t="s">
        <v>17</v>
      </c>
      <c r="D1230" s="88" t="s">
        <v>14</v>
      </c>
      <c r="E1230" s="130">
        <v>44</v>
      </c>
      <c r="F1230" s="88">
        <v>200</v>
      </c>
      <c r="G1230" s="88">
        <f>E1230*F1230</f>
        <v>8800</v>
      </c>
    </row>
    <row r="1231" ht="15" customHeight="1" spans="1:7">
      <c r="A1231" s="38"/>
      <c r="B1231" s="25"/>
      <c r="C1231" s="163" t="s">
        <v>18</v>
      </c>
      <c r="D1231" s="88" t="s">
        <v>14</v>
      </c>
      <c r="E1231" s="130">
        <v>10</v>
      </c>
      <c r="F1231" s="88">
        <v>120</v>
      </c>
      <c r="G1231" s="88">
        <f t="shared" ref="G1231:G1239" si="60">E1231*F1231</f>
        <v>1200</v>
      </c>
    </row>
    <row r="1232" ht="15" customHeight="1" spans="1:7">
      <c r="A1232" s="38"/>
      <c r="B1232" s="25"/>
      <c r="C1232" s="163" t="s">
        <v>109</v>
      </c>
      <c r="D1232" s="88" t="s">
        <v>14</v>
      </c>
      <c r="E1232" s="130">
        <v>6</v>
      </c>
      <c r="F1232" s="88">
        <v>20</v>
      </c>
      <c r="G1232" s="88">
        <f t="shared" si="60"/>
        <v>120</v>
      </c>
    </row>
    <row r="1233" ht="15" customHeight="1" spans="1:7">
      <c r="A1233" s="38"/>
      <c r="B1233" s="25"/>
      <c r="C1233" s="163" t="s">
        <v>145</v>
      </c>
      <c r="D1233" s="88" t="s">
        <v>14</v>
      </c>
      <c r="E1233" s="130">
        <v>2</v>
      </c>
      <c r="F1233" s="88">
        <v>20</v>
      </c>
      <c r="G1233" s="88">
        <f t="shared" si="60"/>
        <v>40</v>
      </c>
    </row>
    <row r="1234" ht="15" customHeight="1" spans="1:7">
      <c r="A1234" s="38"/>
      <c r="B1234" s="25"/>
      <c r="C1234" s="163" t="s">
        <v>86</v>
      </c>
      <c r="D1234" s="88" t="s">
        <v>14</v>
      </c>
      <c r="E1234" s="130">
        <v>4</v>
      </c>
      <c r="F1234" s="88">
        <v>100</v>
      </c>
      <c r="G1234" s="88">
        <f t="shared" si="60"/>
        <v>400</v>
      </c>
    </row>
    <row r="1235" ht="15" customHeight="1" spans="1:7">
      <c r="A1235" s="38"/>
      <c r="B1235" s="25"/>
      <c r="C1235" s="163" t="s">
        <v>16</v>
      </c>
      <c r="D1235" s="88" t="s">
        <v>14</v>
      </c>
      <c r="E1235" s="130">
        <v>1</v>
      </c>
      <c r="F1235" s="88">
        <v>200</v>
      </c>
      <c r="G1235" s="88">
        <f t="shared" si="60"/>
        <v>200</v>
      </c>
    </row>
    <row r="1236" ht="15" customHeight="1" spans="1:7">
      <c r="A1236" s="38"/>
      <c r="B1236" s="25"/>
      <c r="C1236" s="163" t="s">
        <v>15</v>
      </c>
      <c r="D1236" s="88" t="s">
        <v>14</v>
      </c>
      <c r="E1236" s="130">
        <v>2</v>
      </c>
      <c r="F1236" s="88">
        <v>120</v>
      </c>
      <c r="G1236" s="88">
        <f t="shared" si="60"/>
        <v>240</v>
      </c>
    </row>
    <row r="1237" ht="15" customHeight="1" spans="1:7">
      <c r="A1237" s="38"/>
      <c r="B1237" s="25"/>
      <c r="C1237" s="163" t="s">
        <v>116</v>
      </c>
      <c r="D1237" s="88" t="s">
        <v>14</v>
      </c>
      <c r="E1237" s="130">
        <v>1</v>
      </c>
      <c r="F1237" s="88">
        <v>50</v>
      </c>
      <c r="G1237" s="88">
        <f t="shared" si="60"/>
        <v>50</v>
      </c>
    </row>
    <row r="1238" ht="15" customHeight="1" spans="1:7">
      <c r="A1238" s="38"/>
      <c r="B1238" s="25"/>
      <c r="C1238" s="163" t="s">
        <v>52</v>
      </c>
      <c r="D1238" s="88" t="s">
        <v>14</v>
      </c>
      <c r="E1238" s="130">
        <v>2</v>
      </c>
      <c r="F1238" s="88">
        <v>180</v>
      </c>
      <c r="G1238" s="88">
        <f t="shared" si="60"/>
        <v>360</v>
      </c>
    </row>
    <row r="1239" ht="15" customHeight="1" spans="1:7">
      <c r="A1239" s="38"/>
      <c r="B1239" s="25"/>
      <c r="C1239" s="163" t="s">
        <v>11</v>
      </c>
      <c r="D1239" s="88" t="s">
        <v>12</v>
      </c>
      <c r="E1239" s="130">
        <v>1</v>
      </c>
      <c r="F1239" s="88">
        <v>4000</v>
      </c>
      <c r="G1239" s="88">
        <f t="shared" si="60"/>
        <v>4000</v>
      </c>
    </row>
    <row r="1240" ht="15" customHeight="1" spans="1:7">
      <c r="A1240" s="38"/>
      <c r="B1240" s="25"/>
      <c r="C1240" s="166" t="s">
        <v>58</v>
      </c>
      <c r="D1240" s="88" t="s">
        <v>59</v>
      </c>
      <c r="E1240" s="130">
        <v>11.25</v>
      </c>
      <c r="F1240" s="88">
        <v>65</v>
      </c>
      <c r="G1240" s="88">
        <f t="shared" ref="G1240:G1263" si="61">E1240*F1240</f>
        <v>731.25</v>
      </c>
    </row>
    <row r="1241" ht="15" customHeight="1" spans="1:7">
      <c r="A1241" s="38"/>
      <c r="B1241" s="25"/>
      <c r="C1241" s="167"/>
      <c r="D1241" s="88" t="s">
        <v>59</v>
      </c>
      <c r="E1241" s="130">
        <v>18.4</v>
      </c>
      <c r="F1241" s="88">
        <v>65</v>
      </c>
      <c r="G1241" s="88">
        <f t="shared" si="61"/>
        <v>1196</v>
      </c>
    </row>
    <row r="1242" ht="15" customHeight="1" spans="1:7">
      <c r="A1242" s="38"/>
      <c r="B1242" s="25"/>
      <c r="C1242" s="167"/>
      <c r="D1242" s="88" t="s">
        <v>59</v>
      </c>
      <c r="E1242" s="130">
        <v>9.36</v>
      </c>
      <c r="F1242" s="88">
        <v>65</v>
      </c>
      <c r="G1242" s="88">
        <f t="shared" si="61"/>
        <v>608.4</v>
      </c>
    </row>
    <row r="1243" ht="15" customHeight="1" spans="1:7">
      <c r="A1243" s="38"/>
      <c r="B1243" s="25"/>
      <c r="C1243" s="167"/>
      <c r="D1243" s="88" t="s">
        <v>59</v>
      </c>
      <c r="E1243" s="130">
        <v>5.12</v>
      </c>
      <c r="F1243" s="88">
        <v>65</v>
      </c>
      <c r="G1243" s="88">
        <f t="shared" si="61"/>
        <v>332.8</v>
      </c>
    </row>
    <row r="1244" ht="15" customHeight="1" spans="1:7">
      <c r="A1244" s="38"/>
      <c r="B1244" s="25"/>
      <c r="C1244" s="167"/>
      <c r="D1244" s="88" t="s">
        <v>59</v>
      </c>
      <c r="E1244" s="130">
        <v>14.24</v>
      </c>
      <c r="F1244" s="88">
        <v>65</v>
      </c>
      <c r="G1244" s="88">
        <f t="shared" si="61"/>
        <v>925.6</v>
      </c>
    </row>
    <row r="1245" ht="15" customHeight="1" spans="1:7">
      <c r="A1245" s="38"/>
      <c r="B1245" s="25"/>
      <c r="C1245" s="167"/>
      <c r="D1245" s="88" t="s">
        <v>59</v>
      </c>
      <c r="E1245" s="130">
        <v>5.88</v>
      </c>
      <c r="F1245" s="88">
        <v>65</v>
      </c>
      <c r="G1245" s="88">
        <f t="shared" si="61"/>
        <v>382.2</v>
      </c>
    </row>
    <row r="1246" ht="15" customHeight="1" spans="1:7">
      <c r="A1246" s="38"/>
      <c r="B1246" s="25"/>
      <c r="C1246" s="172"/>
      <c r="D1246" s="88" t="s">
        <v>59</v>
      </c>
      <c r="E1246" s="130">
        <v>75.04</v>
      </c>
      <c r="F1246" s="88">
        <v>65</v>
      </c>
      <c r="G1246" s="88">
        <f t="shared" si="61"/>
        <v>4877.6</v>
      </c>
    </row>
    <row r="1247" ht="15" customHeight="1" spans="1:7">
      <c r="A1247" s="38"/>
      <c r="B1247" s="25"/>
      <c r="C1247" s="166" t="s">
        <v>62</v>
      </c>
      <c r="D1247" s="88" t="s">
        <v>61</v>
      </c>
      <c r="E1247" s="130">
        <v>5.4</v>
      </c>
      <c r="F1247" s="88">
        <v>180</v>
      </c>
      <c r="G1247" s="88">
        <f t="shared" si="61"/>
        <v>972</v>
      </c>
    </row>
    <row r="1248" ht="15" customHeight="1" spans="1:7">
      <c r="A1248" s="38"/>
      <c r="B1248" s="25"/>
      <c r="C1248" s="167"/>
      <c r="D1248" s="88" t="s">
        <v>61</v>
      </c>
      <c r="E1248" s="130">
        <v>10.98</v>
      </c>
      <c r="F1248" s="88">
        <v>180</v>
      </c>
      <c r="G1248" s="88">
        <f t="shared" si="61"/>
        <v>1976.4</v>
      </c>
    </row>
    <row r="1249" ht="15" customHeight="1" spans="1:7">
      <c r="A1249" s="38"/>
      <c r="B1249" s="25"/>
      <c r="C1249" s="167"/>
      <c r="D1249" s="88" t="s">
        <v>61</v>
      </c>
      <c r="E1249" s="130">
        <v>6.57</v>
      </c>
      <c r="F1249" s="88">
        <v>180</v>
      </c>
      <c r="G1249" s="88">
        <f t="shared" si="61"/>
        <v>1182.6</v>
      </c>
    </row>
    <row r="1250" ht="15" customHeight="1" spans="1:7">
      <c r="A1250" s="38"/>
      <c r="B1250" s="25"/>
      <c r="C1250" s="172"/>
      <c r="D1250" s="88" t="s">
        <v>61</v>
      </c>
      <c r="E1250" s="130">
        <v>1.56</v>
      </c>
      <c r="F1250" s="88">
        <v>180</v>
      </c>
      <c r="G1250" s="88">
        <f t="shared" si="61"/>
        <v>280.8</v>
      </c>
    </row>
    <row r="1251" ht="15" customHeight="1" spans="1:7">
      <c r="A1251" s="38"/>
      <c r="B1251" s="25"/>
      <c r="C1251" s="163" t="s">
        <v>65</v>
      </c>
      <c r="D1251" s="88" t="s">
        <v>59</v>
      </c>
      <c r="E1251" s="130">
        <v>2.4</v>
      </c>
      <c r="F1251" s="88">
        <v>65</v>
      </c>
      <c r="G1251" s="88">
        <f t="shared" si="61"/>
        <v>156</v>
      </c>
    </row>
    <row r="1252" ht="15" customHeight="1" spans="1:7">
      <c r="A1252" s="38"/>
      <c r="B1252" s="25"/>
      <c r="C1252" s="163" t="s">
        <v>268</v>
      </c>
      <c r="D1252" s="88" t="s">
        <v>59</v>
      </c>
      <c r="E1252" s="130">
        <v>140.12</v>
      </c>
      <c r="F1252" s="88">
        <v>120</v>
      </c>
      <c r="G1252" s="88">
        <f t="shared" si="61"/>
        <v>16814.4</v>
      </c>
    </row>
    <row r="1253" ht="15" customHeight="1" spans="1:7">
      <c r="A1253" s="38"/>
      <c r="B1253" s="25"/>
      <c r="C1253" s="163" t="s">
        <v>133</v>
      </c>
      <c r="D1253" s="88" t="s">
        <v>61</v>
      </c>
      <c r="E1253" s="130">
        <v>2.48</v>
      </c>
      <c r="F1253" s="88">
        <v>340</v>
      </c>
      <c r="G1253" s="88">
        <f t="shared" si="61"/>
        <v>843.2</v>
      </c>
    </row>
    <row r="1254" ht="15" customHeight="1" spans="1:7">
      <c r="A1254" s="38"/>
      <c r="B1254" s="25"/>
      <c r="C1254" s="166" t="s">
        <v>182</v>
      </c>
      <c r="D1254" s="88" t="s">
        <v>61</v>
      </c>
      <c r="E1254" s="130">
        <v>1.02</v>
      </c>
      <c r="F1254" s="88">
        <v>340</v>
      </c>
      <c r="G1254" s="88">
        <f t="shared" si="61"/>
        <v>346.8</v>
      </c>
    </row>
    <row r="1255" ht="15" customHeight="1" spans="1:7">
      <c r="A1255" s="38"/>
      <c r="B1255" s="25"/>
      <c r="C1255" s="172"/>
      <c r="D1255" s="88" t="s">
        <v>61</v>
      </c>
      <c r="E1255" s="130">
        <v>0.19</v>
      </c>
      <c r="F1255" s="88">
        <v>340</v>
      </c>
      <c r="G1255" s="88">
        <f t="shared" si="61"/>
        <v>64.6</v>
      </c>
    </row>
    <row r="1256" ht="15" customHeight="1" spans="1:7">
      <c r="A1256" s="38"/>
      <c r="B1256" s="25"/>
      <c r="C1256" s="163" t="s">
        <v>183</v>
      </c>
      <c r="D1256" s="88" t="s">
        <v>61</v>
      </c>
      <c r="E1256" s="130">
        <v>1.27</v>
      </c>
      <c r="F1256" s="88">
        <v>180</v>
      </c>
      <c r="G1256" s="88">
        <f t="shared" si="61"/>
        <v>228.6</v>
      </c>
    </row>
    <row r="1257" ht="15" customHeight="1" spans="1:7">
      <c r="A1257" s="38"/>
      <c r="B1257" s="25"/>
      <c r="C1257" s="163" t="s">
        <v>66</v>
      </c>
      <c r="D1257" s="88" t="s">
        <v>61</v>
      </c>
      <c r="E1257" s="130">
        <v>0.34</v>
      </c>
      <c r="F1257" s="88">
        <v>120</v>
      </c>
      <c r="G1257" s="88">
        <f t="shared" si="61"/>
        <v>40.8</v>
      </c>
    </row>
    <row r="1258" ht="15" customHeight="1" spans="1:7">
      <c r="A1258" s="38"/>
      <c r="B1258" s="25"/>
      <c r="C1258" s="163" t="s">
        <v>228</v>
      </c>
      <c r="D1258" s="88" t="s">
        <v>61</v>
      </c>
      <c r="E1258" s="130">
        <v>1</v>
      </c>
      <c r="F1258" s="88">
        <v>1000</v>
      </c>
      <c r="G1258" s="88">
        <f t="shared" si="61"/>
        <v>1000</v>
      </c>
    </row>
    <row r="1259" ht="15" customHeight="1" spans="1:7">
      <c r="A1259" s="38"/>
      <c r="B1259" s="25"/>
      <c r="C1259" s="163" t="s">
        <v>107</v>
      </c>
      <c r="D1259" s="88" t="s">
        <v>61</v>
      </c>
      <c r="E1259" s="130">
        <v>1</v>
      </c>
      <c r="F1259" s="88">
        <v>200</v>
      </c>
      <c r="G1259" s="88">
        <f t="shared" si="61"/>
        <v>200</v>
      </c>
    </row>
    <row r="1260" ht="15" customHeight="1" spans="1:7">
      <c r="A1260" s="38"/>
      <c r="B1260" s="25"/>
      <c r="C1260" s="163" t="s">
        <v>76</v>
      </c>
      <c r="D1260" s="88" t="s">
        <v>61</v>
      </c>
      <c r="E1260" s="130">
        <v>17.5</v>
      </c>
      <c r="F1260" s="88">
        <v>70</v>
      </c>
      <c r="G1260" s="88">
        <f t="shared" si="61"/>
        <v>1225</v>
      </c>
    </row>
    <row r="1261" ht="15" customHeight="1" spans="1:7">
      <c r="A1261" s="38"/>
      <c r="B1261" s="25"/>
      <c r="C1261" s="163" t="s">
        <v>77</v>
      </c>
      <c r="D1261" s="88" t="s">
        <v>59</v>
      </c>
      <c r="E1261" s="130">
        <v>188.22</v>
      </c>
      <c r="F1261" s="88">
        <v>820</v>
      </c>
      <c r="G1261" s="88">
        <f t="shared" si="61"/>
        <v>154340.4</v>
      </c>
    </row>
    <row r="1262" ht="15" customHeight="1" spans="1:7">
      <c r="A1262" s="38"/>
      <c r="B1262" s="25"/>
      <c r="C1262" s="163" t="s">
        <v>78</v>
      </c>
      <c r="D1262" s="88" t="s">
        <v>59</v>
      </c>
      <c r="E1262" s="130">
        <v>31.86</v>
      </c>
      <c r="F1262" s="88">
        <v>560</v>
      </c>
      <c r="G1262" s="88">
        <f t="shared" si="61"/>
        <v>17841.6</v>
      </c>
    </row>
    <row r="1263" ht="15" customHeight="1" spans="1:7">
      <c r="A1263" s="38"/>
      <c r="B1263" s="27"/>
      <c r="C1263" s="163" t="s">
        <v>79</v>
      </c>
      <c r="D1263" s="88" t="s">
        <v>59</v>
      </c>
      <c r="E1263" s="130">
        <v>13.82</v>
      </c>
      <c r="F1263" s="88">
        <v>320</v>
      </c>
      <c r="G1263" s="88">
        <f t="shared" si="61"/>
        <v>4422.4</v>
      </c>
    </row>
    <row r="1264" ht="15" customHeight="1" spans="1:7">
      <c r="A1264" s="38"/>
      <c r="B1264" s="38" t="s">
        <v>80</v>
      </c>
      <c r="C1264" s="163"/>
      <c r="D1264" s="88"/>
      <c r="E1264" s="130"/>
      <c r="F1264" s="88"/>
      <c r="G1264" s="101">
        <f>SUM(G1230:G1263)</f>
        <v>226399.45</v>
      </c>
    </row>
    <row r="1265" ht="15" customHeight="1" spans="1:7">
      <c r="A1265" s="38">
        <v>48</v>
      </c>
      <c r="B1265" s="38" t="s">
        <v>269</v>
      </c>
      <c r="C1265" s="96" t="s">
        <v>58</v>
      </c>
      <c r="D1265" s="88" t="s">
        <v>59</v>
      </c>
      <c r="E1265" s="187">
        <v>41.09</v>
      </c>
      <c r="F1265" s="88">
        <v>65</v>
      </c>
      <c r="G1265" s="88">
        <f t="shared" ref="G1265:G1270" si="62">E1265*F1265</f>
        <v>2670.85</v>
      </c>
    </row>
    <row r="1266" ht="15" customHeight="1" spans="1:7">
      <c r="A1266" s="38"/>
      <c r="B1266" s="38"/>
      <c r="C1266" s="96"/>
      <c r="D1266" s="88" t="s">
        <v>59</v>
      </c>
      <c r="E1266" s="187">
        <v>6.93</v>
      </c>
      <c r="F1266" s="88">
        <v>65</v>
      </c>
      <c r="G1266" s="88">
        <f t="shared" si="62"/>
        <v>450.45</v>
      </c>
    </row>
    <row r="1267" ht="15" customHeight="1" spans="1:7">
      <c r="A1267" s="38"/>
      <c r="B1267" s="38"/>
      <c r="C1267" s="187" t="s">
        <v>68</v>
      </c>
      <c r="D1267" s="88" t="s">
        <v>59</v>
      </c>
      <c r="E1267" s="187">
        <v>9.98</v>
      </c>
      <c r="F1267" s="88">
        <v>120</v>
      </c>
      <c r="G1267" s="88">
        <f t="shared" si="62"/>
        <v>1197.6</v>
      </c>
    </row>
    <row r="1268" ht="15" customHeight="1" spans="1:7">
      <c r="A1268" s="38"/>
      <c r="B1268" s="38"/>
      <c r="C1268" s="187" t="s">
        <v>72</v>
      </c>
      <c r="D1268" s="88" t="s">
        <v>73</v>
      </c>
      <c r="E1268" s="130">
        <v>1</v>
      </c>
      <c r="F1268" s="88">
        <v>1000</v>
      </c>
      <c r="G1268" s="88">
        <f t="shared" si="62"/>
        <v>1000</v>
      </c>
    </row>
    <row r="1269" ht="15" customHeight="1" spans="1:7">
      <c r="A1269" s="38"/>
      <c r="B1269" s="38"/>
      <c r="C1269" s="187" t="s">
        <v>77</v>
      </c>
      <c r="D1269" s="88" t="s">
        <v>59</v>
      </c>
      <c r="E1269" s="187">
        <v>53.94</v>
      </c>
      <c r="F1269" s="88">
        <v>820</v>
      </c>
      <c r="G1269" s="88">
        <f t="shared" si="62"/>
        <v>44230.8</v>
      </c>
    </row>
    <row r="1270" ht="15" customHeight="1" spans="1:7">
      <c r="A1270" s="38"/>
      <c r="B1270" s="38"/>
      <c r="C1270" s="187" t="s">
        <v>78</v>
      </c>
      <c r="D1270" s="88" t="s">
        <v>59</v>
      </c>
      <c r="E1270" s="187">
        <v>65.04</v>
      </c>
      <c r="F1270" s="88">
        <v>560</v>
      </c>
      <c r="G1270" s="88">
        <f t="shared" si="62"/>
        <v>36422.4</v>
      </c>
    </row>
    <row r="1271" ht="15" customHeight="1" spans="1:7">
      <c r="A1271" s="38"/>
      <c r="B1271" s="38" t="s">
        <v>80</v>
      </c>
      <c r="C1271" s="163"/>
      <c r="D1271" s="88"/>
      <c r="E1271" s="130"/>
      <c r="F1271" s="88"/>
      <c r="G1271" s="101">
        <f>SUM(G1265:G1270)</f>
        <v>85972.1</v>
      </c>
    </row>
    <row r="1272" ht="15" customHeight="1" spans="1:7">
      <c r="A1272" s="38">
        <v>49</v>
      </c>
      <c r="B1272" s="38" t="s">
        <v>270</v>
      </c>
      <c r="C1272" s="96" t="s">
        <v>214</v>
      </c>
      <c r="D1272" s="88" t="s">
        <v>59</v>
      </c>
      <c r="E1272" s="187">
        <v>12.12</v>
      </c>
      <c r="F1272" s="88">
        <v>21.67</v>
      </c>
      <c r="G1272" s="88">
        <f t="shared" ref="G1272:G1277" si="63">E1272*F1272</f>
        <v>262.6404</v>
      </c>
    </row>
    <row r="1273" ht="15" customHeight="1" spans="1:7">
      <c r="A1273" s="38"/>
      <c r="B1273" s="38"/>
      <c r="C1273" s="96" t="s">
        <v>104</v>
      </c>
      <c r="D1273" s="88" t="s">
        <v>59</v>
      </c>
      <c r="E1273" s="187">
        <v>3.24</v>
      </c>
      <c r="F1273" s="88">
        <v>100</v>
      </c>
      <c r="G1273" s="88">
        <f t="shared" si="63"/>
        <v>324</v>
      </c>
    </row>
    <row r="1274" ht="15" customHeight="1" spans="1:7">
      <c r="A1274" s="38"/>
      <c r="B1274" s="38"/>
      <c r="C1274" s="187" t="s">
        <v>133</v>
      </c>
      <c r="D1274" s="88" t="s">
        <v>59</v>
      </c>
      <c r="E1274" s="187">
        <v>1.59</v>
      </c>
      <c r="F1274" s="88">
        <v>340</v>
      </c>
      <c r="G1274" s="88">
        <f t="shared" si="63"/>
        <v>540.6</v>
      </c>
    </row>
    <row r="1275" ht="15" customHeight="1" spans="1:7">
      <c r="A1275" s="38"/>
      <c r="B1275" s="38"/>
      <c r="C1275" s="187" t="s">
        <v>271</v>
      </c>
      <c r="D1275" s="88" t="s">
        <v>73</v>
      </c>
      <c r="E1275" s="130">
        <v>1</v>
      </c>
      <c r="F1275" s="88">
        <v>1000</v>
      </c>
      <c r="G1275" s="88">
        <f t="shared" si="63"/>
        <v>1000</v>
      </c>
    </row>
    <row r="1276" ht="15" customHeight="1" spans="1:7">
      <c r="A1276" s="38"/>
      <c r="B1276" s="38"/>
      <c r="C1276" s="187" t="s">
        <v>77</v>
      </c>
      <c r="D1276" s="88" t="s">
        <v>59</v>
      </c>
      <c r="E1276" s="187">
        <v>31.22</v>
      </c>
      <c r="F1276" s="88">
        <v>820</v>
      </c>
      <c r="G1276" s="88">
        <f t="shared" si="63"/>
        <v>25600.4</v>
      </c>
    </row>
    <row r="1277" ht="15" customHeight="1" spans="1:7">
      <c r="A1277" s="38"/>
      <c r="B1277" s="38"/>
      <c r="C1277" s="187" t="s">
        <v>272</v>
      </c>
      <c r="D1277" s="88" t="s">
        <v>59</v>
      </c>
      <c r="E1277" s="187">
        <v>6.94</v>
      </c>
      <c r="F1277" s="88">
        <v>160</v>
      </c>
      <c r="G1277" s="88">
        <f t="shared" si="63"/>
        <v>1110.4</v>
      </c>
    </row>
    <row r="1278" ht="15" customHeight="1" spans="1:7">
      <c r="A1278" s="38"/>
      <c r="B1278" s="38" t="s">
        <v>80</v>
      </c>
      <c r="C1278" s="163"/>
      <c r="D1278" s="88"/>
      <c r="E1278" s="130"/>
      <c r="F1278" s="88"/>
      <c r="G1278" s="101">
        <f>SUM(G1272:G1277)</f>
        <v>28838.0404</v>
      </c>
    </row>
    <row r="1279" ht="15" customHeight="1" spans="1:7">
      <c r="A1279" s="20">
        <v>50</v>
      </c>
      <c r="B1279" s="20" t="s">
        <v>273</v>
      </c>
      <c r="C1279" s="163" t="s">
        <v>274</v>
      </c>
      <c r="D1279" s="88" t="s">
        <v>73</v>
      </c>
      <c r="E1279" s="130">
        <v>1</v>
      </c>
      <c r="F1279" s="88">
        <v>1000</v>
      </c>
      <c r="G1279" s="88">
        <v>1000</v>
      </c>
    </row>
    <row r="1280" ht="15" customHeight="1" spans="1:7">
      <c r="A1280" s="25"/>
      <c r="B1280" s="25"/>
      <c r="C1280" s="96" t="s">
        <v>214</v>
      </c>
      <c r="D1280" s="88" t="s">
        <v>59</v>
      </c>
      <c r="E1280" s="187">
        <v>12.12</v>
      </c>
      <c r="F1280" s="88">
        <v>21.67</v>
      </c>
      <c r="G1280" s="88">
        <f t="shared" ref="G1280:G1287" si="64">E1280*F1280</f>
        <v>262.6404</v>
      </c>
    </row>
    <row r="1281" ht="15" customHeight="1" spans="1:7">
      <c r="A1281" s="25"/>
      <c r="B1281" s="25"/>
      <c r="C1281" s="96" t="s">
        <v>132</v>
      </c>
      <c r="D1281" s="88" t="s">
        <v>61</v>
      </c>
      <c r="E1281" s="187">
        <v>0.11</v>
      </c>
      <c r="F1281" s="88">
        <v>26.67</v>
      </c>
      <c r="G1281" s="88">
        <f t="shared" si="64"/>
        <v>2.9337</v>
      </c>
    </row>
    <row r="1282" ht="15" customHeight="1" spans="1:7">
      <c r="A1282" s="25"/>
      <c r="B1282" s="25"/>
      <c r="C1282" s="187" t="s">
        <v>272</v>
      </c>
      <c r="D1282" s="88" t="s">
        <v>59</v>
      </c>
      <c r="E1282" s="187">
        <v>6.94</v>
      </c>
      <c r="F1282" s="88">
        <v>160</v>
      </c>
      <c r="G1282" s="88">
        <f t="shared" si="64"/>
        <v>1110.4</v>
      </c>
    </row>
    <row r="1283" ht="15" customHeight="1" spans="1:7">
      <c r="A1283" s="25"/>
      <c r="B1283" s="25"/>
      <c r="C1283" s="42" t="s">
        <v>113</v>
      </c>
      <c r="D1283" s="88" t="s">
        <v>14</v>
      </c>
      <c r="E1283" s="130">
        <v>1</v>
      </c>
      <c r="F1283" s="88">
        <v>220</v>
      </c>
      <c r="G1283" s="88">
        <f t="shared" si="64"/>
        <v>220</v>
      </c>
    </row>
    <row r="1284" ht="15" customHeight="1" spans="1:7">
      <c r="A1284" s="25"/>
      <c r="B1284" s="25"/>
      <c r="C1284" s="42" t="s">
        <v>130</v>
      </c>
      <c r="D1284" s="88" t="s">
        <v>14</v>
      </c>
      <c r="E1284" s="130">
        <v>1</v>
      </c>
      <c r="F1284" s="88">
        <v>50</v>
      </c>
      <c r="G1284" s="88">
        <f t="shared" si="64"/>
        <v>50</v>
      </c>
    </row>
    <row r="1285" ht="15" customHeight="1" spans="1:7">
      <c r="A1285" s="25"/>
      <c r="B1285" s="25"/>
      <c r="C1285" s="42" t="s">
        <v>55</v>
      </c>
      <c r="D1285" s="88" t="s">
        <v>14</v>
      </c>
      <c r="E1285" s="130">
        <v>2</v>
      </c>
      <c r="F1285" s="88">
        <v>220</v>
      </c>
      <c r="G1285" s="88">
        <f t="shared" si="64"/>
        <v>440</v>
      </c>
    </row>
    <row r="1286" ht="15" customHeight="1" spans="1:7">
      <c r="A1286" s="25"/>
      <c r="B1286" s="25"/>
      <c r="C1286" s="42" t="s">
        <v>45</v>
      </c>
      <c r="D1286" s="88" t="s">
        <v>14</v>
      </c>
      <c r="E1286" s="130">
        <v>4</v>
      </c>
      <c r="F1286" s="88">
        <v>100</v>
      </c>
      <c r="G1286" s="88">
        <f t="shared" si="64"/>
        <v>400</v>
      </c>
    </row>
    <row r="1287" ht="15" customHeight="1" spans="1:7">
      <c r="A1287" s="25"/>
      <c r="B1287" s="27"/>
      <c r="C1287" s="42" t="s">
        <v>97</v>
      </c>
      <c r="D1287" s="88" t="s">
        <v>14</v>
      </c>
      <c r="E1287" s="130">
        <v>4</v>
      </c>
      <c r="F1287" s="88">
        <v>5</v>
      </c>
      <c r="G1287" s="88">
        <f t="shared" si="64"/>
        <v>20</v>
      </c>
    </row>
    <row r="1288" ht="15" customHeight="1" spans="1:7">
      <c r="A1288" s="27"/>
      <c r="B1288" s="38" t="s">
        <v>80</v>
      </c>
      <c r="C1288" s="163"/>
      <c r="D1288" s="88"/>
      <c r="E1288" s="130"/>
      <c r="F1288" s="88"/>
      <c r="G1288" s="101">
        <f>SUM(G1279:G1287)</f>
        <v>3505.9741</v>
      </c>
    </row>
    <row r="1289" ht="15" customHeight="1" spans="1:7">
      <c r="A1289" s="38">
        <v>51</v>
      </c>
      <c r="B1289" s="38" t="s">
        <v>275</v>
      </c>
      <c r="C1289" s="187" t="s">
        <v>78</v>
      </c>
      <c r="D1289" s="88" t="s">
        <v>59</v>
      </c>
      <c r="E1289" s="187">
        <v>45</v>
      </c>
      <c r="F1289" s="88">
        <v>560</v>
      </c>
      <c r="G1289" s="88">
        <f>E1289*F1289</f>
        <v>25200</v>
      </c>
    </row>
    <row r="1290" ht="15" customHeight="1" spans="1:7">
      <c r="A1290" s="38"/>
      <c r="B1290" s="38" t="s">
        <v>80</v>
      </c>
      <c r="C1290" s="163"/>
      <c r="D1290" s="88"/>
      <c r="E1290" s="130"/>
      <c r="F1290" s="88"/>
      <c r="G1290" s="101">
        <f>SUM(G1289:G1289)</f>
        <v>25200</v>
      </c>
    </row>
    <row r="1291" ht="15" customHeight="1" spans="1:7">
      <c r="A1291" s="38">
        <v>52</v>
      </c>
      <c r="B1291" s="38" t="s">
        <v>276</v>
      </c>
      <c r="C1291" s="187" t="s">
        <v>77</v>
      </c>
      <c r="D1291" s="88" t="s">
        <v>59</v>
      </c>
      <c r="E1291" s="187">
        <v>37.94</v>
      </c>
      <c r="F1291" s="88">
        <v>820</v>
      </c>
      <c r="G1291" s="88">
        <f>E1291*F1291</f>
        <v>31110.8</v>
      </c>
    </row>
    <row r="1292" ht="15" customHeight="1" spans="1:7">
      <c r="A1292" s="38"/>
      <c r="B1292" s="38"/>
      <c r="C1292" s="187" t="s">
        <v>78</v>
      </c>
      <c r="D1292" s="88" t="s">
        <v>59</v>
      </c>
      <c r="E1292" s="187">
        <v>20.87</v>
      </c>
      <c r="F1292" s="88">
        <v>560</v>
      </c>
      <c r="G1292" s="88">
        <f>E1292*F1292</f>
        <v>11687.2</v>
      </c>
    </row>
    <row r="1293" ht="15" customHeight="1" spans="1:7">
      <c r="A1293" s="38"/>
      <c r="B1293" s="38" t="s">
        <v>80</v>
      </c>
      <c r="C1293" s="163"/>
      <c r="D1293" s="88"/>
      <c r="E1293" s="130"/>
      <c r="F1293" s="88"/>
      <c r="G1293" s="101">
        <f>SUM(G1291:G1292)</f>
        <v>42798</v>
      </c>
    </row>
    <row r="1294" ht="15" customHeight="1" spans="1:7">
      <c r="A1294" s="20">
        <v>53</v>
      </c>
      <c r="B1294" s="20" t="s">
        <v>277</v>
      </c>
      <c r="C1294" s="163" t="s">
        <v>100</v>
      </c>
      <c r="D1294" s="88" t="s">
        <v>278</v>
      </c>
      <c r="E1294" s="130">
        <v>3</v>
      </c>
      <c r="F1294" s="88">
        <v>160</v>
      </c>
      <c r="G1294" s="88">
        <f>E1294*F1294</f>
        <v>480</v>
      </c>
    </row>
    <row r="1295" ht="15" customHeight="1" spans="1:7">
      <c r="A1295" s="25"/>
      <c r="B1295" s="25"/>
      <c r="C1295" s="163" t="s">
        <v>225</v>
      </c>
      <c r="D1295" s="88" t="s">
        <v>14</v>
      </c>
      <c r="E1295" s="130">
        <v>3</v>
      </c>
      <c r="F1295" s="88">
        <v>120</v>
      </c>
      <c r="G1295" s="88">
        <f t="shared" ref="G1295:G1305" si="65">E1295*F1295</f>
        <v>360</v>
      </c>
    </row>
    <row r="1296" ht="15" customHeight="1" spans="1:7">
      <c r="A1296" s="25"/>
      <c r="B1296" s="25"/>
      <c r="C1296" s="163" t="s">
        <v>49</v>
      </c>
      <c r="D1296" s="88" t="s">
        <v>14</v>
      </c>
      <c r="E1296" s="130">
        <v>1</v>
      </c>
      <c r="F1296" s="88">
        <v>20</v>
      </c>
      <c r="G1296" s="88">
        <f t="shared" si="65"/>
        <v>20</v>
      </c>
    </row>
    <row r="1297" ht="15" customHeight="1" spans="1:7">
      <c r="A1297" s="25"/>
      <c r="B1297" s="25"/>
      <c r="C1297" s="163" t="s">
        <v>279</v>
      </c>
      <c r="D1297" s="88" t="s">
        <v>14</v>
      </c>
      <c r="E1297" s="130">
        <v>1</v>
      </c>
      <c r="F1297" s="88">
        <v>10</v>
      </c>
      <c r="G1297" s="88">
        <f t="shared" si="65"/>
        <v>10</v>
      </c>
    </row>
    <row r="1298" ht="15" customHeight="1" spans="1:7">
      <c r="A1298" s="25"/>
      <c r="B1298" s="25"/>
      <c r="C1298" s="163" t="s">
        <v>17</v>
      </c>
      <c r="D1298" s="88" t="s">
        <v>14</v>
      </c>
      <c r="E1298" s="130">
        <v>2</v>
      </c>
      <c r="F1298" s="88">
        <v>200</v>
      </c>
      <c r="G1298" s="88">
        <f t="shared" si="65"/>
        <v>400</v>
      </c>
    </row>
    <row r="1299" ht="15" customHeight="1" spans="1:7">
      <c r="A1299" s="25"/>
      <c r="B1299" s="25"/>
      <c r="C1299" s="163" t="s">
        <v>18</v>
      </c>
      <c r="D1299" s="88" t="s">
        <v>14</v>
      </c>
      <c r="E1299" s="130">
        <v>1</v>
      </c>
      <c r="F1299" s="88">
        <v>120</v>
      </c>
      <c r="G1299" s="88">
        <f t="shared" si="65"/>
        <v>120</v>
      </c>
    </row>
    <row r="1300" ht="15" customHeight="1" spans="1:7">
      <c r="A1300" s="25"/>
      <c r="B1300" s="25"/>
      <c r="C1300" s="163" t="s">
        <v>85</v>
      </c>
      <c r="D1300" s="88" t="s">
        <v>14</v>
      </c>
      <c r="E1300" s="130">
        <v>1</v>
      </c>
      <c r="F1300" s="88">
        <v>90</v>
      </c>
      <c r="G1300" s="88">
        <f t="shared" si="65"/>
        <v>90</v>
      </c>
    </row>
    <row r="1301" ht="15" customHeight="1" spans="1:7">
      <c r="A1301" s="25"/>
      <c r="B1301" s="25"/>
      <c r="C1301" s="163" t="s">
        <v>223</v>
      </c>
      <c r="D1301" s="88" t="s">
        <v>14</v>
      </c>
      <c r="E1301" s="130">
        <v>1</v>
      </c>
      <c r="F1301" s="88">
        <v>20</v>
      </c>
      <c r="G1301" s="88">
        <f t="shared" si="65"/>
        <v>20</v>
      </c>
    </row>
    <row r="1302" ht="15" customHeight="1" spans="1:7">
      <c r="A1302" s="25"/>
      <c r="B1302" s="25"/>
      <c r="C1302" s="163" t="s">
        <v>55</v>
      </c>
      <c r="D1302" s="88" t="s">
        <v>14</v>
      </c>
      <c r="E1302" s="130">
        <v>2</v>
      </c>
      <c r="F1302" s="88">
        <v>220</v>
      </c>
      <c r="G1302" s="88">
        <f t="shared" si="65"/>
        <v>440</v>
      </c>
    </row>
    <row r="1303" ht="15" customHeight="1" spans="1:7">
      <c r="A1303" s="25"/>
      <c r="B1303" s="25"/>
      <c r="C1303" s="163" t="s">
        <v>54</v>
      </c>
      <c r="D1303" s="88" t="s">
        <v>14</v>
      </c>
      <c r="E1303" s="130">
        <v>7</v>
      </c>
      <c r="F1303" s="88">
        <v>20</v>
      </c>
      <c r="G1303" s="88">
        <f t="shared" si="65"/>
        <v>140</v>
      </c>
    </row>
    <row r="1304" ht="15" customHeight="1" spans="1:7">
      <c r="A1304" s="25"/>
      <c r="B1304" s="25"/>
      <c r="C1304" s="163" t="s">
        <v>91</v>
      </c>
      <c r="D1304" s="88" t="s">
        <v>14</v>
      </c>
      <c r="E1304" s="130">
        <v>2</v>
      </c>
      <c r="F1304" s="88">
        <v>20</v>
      </c>
      <c r="G1304" s="88">
        <f t="shared" si="65"/>
        <v>40</v>
      </c>
    </row>
    <row r="1305" ht="15" customHeight="1" spans="1:7">
      <c r="A1305" s="25"/>
      <c r="B1305" s="27"/>
      <c r="C1305" s="163" t="s">
        <v>143</v>
      </c>
      <c r="D1305" s="88" t="s">
        <v>14</v>
      </c>
      <c r="E1305" s="130">
        <v>15</v>
      </c>
      <c r="F1305" s="88">
        <v>50</v>
      </c>
      <c r="G1305" s="88">
        <f t="shared" si="65"/>
        <v>750</v>
      </c>
    </row>
    <row r="1306" ht="15" customHeight="1" spans="1:7">
      <c r="A1306" s="27"/>
      <c r="B1306" s="38" t="s">
        <v>80</v>
      </c>
      <c r="C1306" s="163"/>
      <c r="D1306" s="88"/>
      <c r="E1306" s="130"/>
      <c r="F1306" s="88"/>
      <c r="G1306" s="101">
        <f>SUM(G1294:G1305)</f>
        <v>2870</v>
      </c>
    </row>
    <row r="1307" ht="15" customHeight="1" spans="1:7">
      <c r="A1307" s="20">
        <v>54</v>
      </c>
      <c r="B1307" s="38" t="s">
        <v>280</v>
      </c>
      <c r="C1307" s="163" t="s">
        <v>55</v>
      </c>
      <c r="D1307" s="88" t="s">
        <v>14</v>
      </c>
      <c r="E1307" s="130">
        <v>2</v>
      </c>
      <c r="F1307" s="88">
        <v>220</v>
      </c>
      <c r="G1307" s="88">
        <v>440</v>
      </c>
    </row>
    <row r="1308" ht="15" customHeight="1" spans="1:7">
      <c r="A1308" s="27"/>
      <c r="B1308" s="38" t="s">
        <v>80</v>
      </c>
      <c r="C1308" s="163"/>
      <c r="D1308" s="88"/>
      <c r="E1308" s="130"/>
      <c r="F1308" s="88"/>
      <c r="G1308" s="101">
        <v>440</v>
      </c>
    </row>
    <row r="1309" ht="15" customHeight="1" spans="1:7">
      <c r="A1309" s="25">
        <v>55</v>
      </c>
      <c r="B1309" s="38" t="s">
        <v>281</v>
      </c>
      <c r="C1309" s="163" t="s">
        <v>208</v>
      </c>
      <c r="D1309" s="88" t="s">
        <v>12</v>
      </c>
      <c r="E1309" s="130">
        <v>1</v>
      </c>
      <c r="F1309" s="88">
        <v>3000</v>
      </c>
      <c r="G1309" s="88">
        <v>3000</v>
      </c>
    </row>
    <row r="1310" ht="15" customHeight="1" spans="1:7">
      <c r="A1310" s="27"/>
      <c r="B1310" s="38" t="s">
        <v>80</v>
      </c>
      <c r="C1310" s="163"/>
      <c r="D1310" s="88"/>
      <c r="E1310" s="130"/>
      <c r="F1310" s="88"/>
      <c r="G1310" s="101">
        <v>3000</v>
      </c>
    </row>
    <row r="1311" ht="15" customHeight="1" spans="1:7">
      <c r="A1311" s="25">
        <v>56</v>
      </c>
      <c r="B1311" s="20" t="s">
        <v>282</v>
      </c>
      <c r="C1311" s="42" t="s">
        <v>17</v>
      </c>
      <c r="D1311" s="88" t="s">
        <v>14</v>
      </c>
      <c r="E1311" s="130">
        <v>7</v>
      </c>
      <c r="F1311" s="88">
        <v>200</v>
      </c>
      <c r="G1311" s="233">
        <f>E1311*F1311</f>
        <v>1400</v>
      </c>
    </row>
    <row r="1312" ht="15" customHeight="1" spans="1:7">
      <c r="A1312" s="25"/>
      <c r="B1312" s="25"/>
      <c r="C1312" s="42" t="s">
        <v>18</v>
      </c>
      <c r="D1312" s="88" t="s">
        <v>14</v>
      </c>
      <c r="E1312" s="130">
        <v>5</v>
      </c>
      <c r="F1312" s="88">
        <v>120</v>
      </c>
      <c r="G1312" s="233">
        <f>E1312*F1312</f>
        <v>600</v>
      </c>
    </row>
    <row r="1313" ht="15" customHeight="1" spans="1:7">
      <c r="A1313" s="25"/>
      <c r="B1313" s="25"/>
      <c r="C1313" s="42" t="s">
        <v>111</v>
      </c>
      <c r="D1313" s="88" t="s">
        <v>14</v>
      </c>
      <c r="E1313" s="130">
        <v>4</v>
      </c>
      <c r="F1313" s="88">
        <v>35</v>
      </c>
      <c r="G1313" s="233">
        <f>E1313*F1313</f>
        <v>140</v>
      </c>
    </row>
    <row r="1314" ht="15" customHeight="1" spans="1:7">
      <c r="A1314" s="25"/>
      <c r="B1314" s="25"/>
      <c r="C1314" s="42" t="s">
        <v>283</v>
      </c>
      <c r="D1314" s="88" t="s">
        <v>14</v>
      </c>
      <c r="E1314" s="130">
        <v>6</v>
      </c>
      <c r="F1314" s="88">
        <v>10</v>
      </c>
      <c r="G1314" s="233">
        <f>E1314*F1314</f>
        <v>60</v>
      </c>
    </row>
    <row r="1315" ht="15" customHeight="1" spans="1:7">
      <c r="A1315" s="25"/>
      <c r="B1315" s="27"/>
      <c r="C1315" s="42" t="s">
        <v>18</v>
      </c>
      <c r="D1315" s="88" t="s">
        <v>14</v>
      </c>
      <c r="E1315" s="130">
        <v>4</v>
      </c>
      <c r="F1315" s="88">
        <v>120</v>
      </c>
      <c r="G1315" s="233">
        <f>E1315*F1315</f>
        <v>480</v>
      </c>
    </row>
    <row r="1316" ht="15" customHeight="1" spans="1:7">
      <c r="A1316" s="27"/>
      <c r="B1316" s="38" t="s">
        <v>80</v>
      </c>
      <c r="C1316" s="42"/>
      <c r="D1316" s="88"/>
      <c r="E1316" s="130"/>
      <c r="F1316" s="88"/>
      <c r="G1316" s="101">
        <f>SUM(G1311:G1315)</f>
        <v>2680</v>
      </c>
    </row>
    <row r="1317" ht="15" customHeight="1" spans="1:7">
      <c r="A1317" s="25">
        <v>57</v>
      </c>
      <c r="B1317" s="20" t="s">
        <v>284</v>
      </c>
      <c r="C1317" s="42" t="s">
        <v>285</v>
      </c>
      <c r="D1317" s="88" t="s">
        <v>14</v>
      </c>
      <c r="E1317" s="130">
        <v>3</v>
      </c>
      <c r="F1317" s="88">
        <v>35</v>
      </c>
      <c r="G1317" s="88">
        <f>E1317*F1317</f>
        <v>105</v>
      </c>
    </row>
    <row r="1318" ht="15" customHeight="1" spans="1:7">
      <c r="A1318" s="25"/>
      <c r="B1318" s="25"/>
      <c r="C1318" s="42" t="s">
        <v>286</v>
      </c>
      <c r="D1318" s="88" t="s">
        <v>14</v>
      </c>
      <c r="E1318" s="130">
        <v>6</v>
      </c>
      <c r="F1318" s="88">
        <v>10</v>
      </c>
      <c r="G1318" s="88">
        <f>E1318*F1318</f>
        <v>60</v>
      </c>
    </row>
    <row r="1319" ht="15" customHeight="1" spans="1:7">
      <c r="A1319" s="25"/>
      <c r="B1319" s="27"/>
      <c r="C1319" s="42" t="s">
        <v>196</v>
      </c>
      <c r="D1319" s="88" t="s">
        <v>14</v>
      </c>
      <c r="E1319" s="130">
        <v>1</v>
      </c>
      <c r="F1319" s="88">
        <v>50</v>
      </c>
      <c r="G1319" s="88">
        <f>E1319*F1319</f>
        <v>50</v>
      </c>
    </row>
    <row r="1320" ht="15" customHeight="1" spans="1:7">
      <c r="A1320" s="27"/>
      <c r="B1320" s="38" t="s">
        <v>80</v>
      </c>
      <c r="C1320" s="163"/>
      <c r="D1320" s="88"/>
      <c r="E1320" s="130"/>
      <c r="F1320" s="88"/>
      <c r="G1320" s="101">
        <f>SUM(G1317:G1319)</f>
        <v>215</v>
      </c>
    </row>
    <row r="1321" ht="15" customHeight="1" spans="1:7">
      <c r="A1321" s="25">
        <v>58</v>
      </c>
      <c r="B1321" s="20" t="s">
        <v>287</v>
      </c>
      <c r="C1321" s="42" t="s">
        <v>16</v>
      </c>
      <c r="D1321" s="88" t="s">
        <v>14</v>
      </c>
      <c r="E1321" s="234">
        <v>3</v>
      </c>
      <c r="F1321" s="43">
        <v>200</v>
      </c>
      <c r="G1321" s="88">
        <f>E1321*F1321</f>
        <v>600</v>
      </c>
    </row>
    <row r="1322" ht="15" customHeight="1" spans="1:7">
      <c r="A1322" s="25"/>
      <c r="B1322" s="25"/>
      <c r="C1322" s="42" t="s">
        <v>87</v>
      </c>
      <c r="D1322" s="88" t="s">
        <v>14</v>
      </c>
      <c r="E1322" s="234">
        <v>5</v>
      </c>
      <c r="F1322" s="43">
        <v>20</v>
      </c>
      <c r="G1322" s="88">
        <f t="shared" ref="G1322:G1331" si="66">E1322*F1322</f>
        <v>100</v>
      </c>
    </row>
    <row r="1323" ht="15" customHeight="1" spans="1:7">
      <c r="A1323" s="25"/>
      <c r="B1323" s="25"/>
      <c r="C1323" s="42" t="s">
        <v>113</v>
      </c>
      <c r="D1323" s="88" t="s">
        <v>14</v>
      </c>
      <c r="E1323" s="234">
        <v>3</v>
      </c>
      <c r="F1323" s="43">
        <v>220</v>
      </c>
      <c r="G1323" s="88">
        <f t="shared" si="66"/>
        <v>660</v>
      </c>
    </row>
    <row r="1324" ht="15" customHeight="1" spans="1:7">
      <c r="A1324" s="25"/>
      <c r="B1324" s="25"/>
      <c r="C1324" s="42" t="s">
        <v>89</v>
      </c>
      <c r="D1324" s="88" t="s">
        <v>14</v>
      </c>
      <c r="E1324" s="234">
        <v>2</v>
      </c>
      <c r="F1324" s="43">
        <v>90</v>
      </c>
      <c r="G1324" s="88">
        <f t="shared" si="66"/>
        <v>180</v>
      </c>
    </row>
    <row r="1325" ht="15" customHeight="1" spans="1:7">
      <c r="A1325" s="25"/>
      <c r="B1325" s="25"/>
      <c r="C1325" s="42" t="s">
        <v>15</v>
      </c>
      <c r="D1325" s="88" t="s">
        <v>14</v>
      </c>
      <c r="E1325" s="234">
        <v>1</v>
      </c>
      <c r="F1325" s="43">
        <v>120</v>
      </c>
      <c r="G1325" s="88">
        <f t="shared" si="66"/>
        <v>120</v>
      </c>
    </row>
    <row r="1326" ht="15" customHeight="1" spans="1:7">
      <c r="A1326" s="25"/>
      <c r="B1326" s="25"/>
      <c r="C1326" s="42" t="s">
        <v>42</v>
      </c>
      <c r="D1326" s="88" t="s">
        <v>14</v>
      </c>
      <c r="E1326" s="234">
        <v>1</v>
      </c>
      <c r="F1326" s="43">
        <v>220</v>
      </c>
      <c r="G1326" s="88">
        <f t="shared" si="66"/>
        <v>220</v>
      </c>
    </row>
    <row r="1327" ht="15" customHeight="1" spans="1:7">
      <c r="A1327" s="25"/>
      <c r="B1327" s="25"/>
      <c r="C1327" s="42" t="s">
        <v>41</v>
      </c>
      <c r="D1327" s="88" t="s">
        <v>14</v>
      </c>
      <c r="E1327" s="234">
        <v>1</v>
      </c>
      <c r="F1327" s="43">
        <v>90</v>
      </c>
      <c r="G1327" s="88">
        <f t="shared" si="66"/>
        <v>90</v>
      </c>
    </row>
    <row r="1328" ht="15" customHeight="1" spans="1:7">
      <c r="A1328" s="25"/>
      <c r="B1328" s="25"/>
      <c r="C1328" s="42" t="s">
        <v>94</v>
      </c>
      <c r="D1328" s="88" t="s">
        <v>14</v>
      </c>
      <c r="E1328" s="234">
        <v>8</v>
      </c>
      <c r="F1328" s="43">
        <v>100</v>
      </c>
      <c r="G1328" s="88">
        <f t="shared" si="66"/>
        <v>800</v>
      </c>
    </row>
    <row r="1329" ht="15" customHeight="1" spans="1:7">
      <c r="A1329" s="25"/>
      <c r="B1329" s="25"/>
      <c r="C1329" s="42" t="s">
        <v>116</v>
      </c>
      <c r="D1329" s="88" t="s">
        <v>14</v>
      </c>
      <c r="E1329" s="234">
        <v>10</v>
      </c>
      <c r="F1329" s="43">
        <v>50</v>
      </c>
      <c r="G1329" s="88">
        <f t="shared" si="66"/>
        <v>500</v>
      </c>
    </row>
    <row r="1330" ht="15" customHeight="1" spans="1:7">
      <c r="A1330" s="25"/>
      <c r="B1330" s="25"/>
      <c r="C1330" s="42" t="s">
        <v>126</v>
      </c>
      <c r="D1330" s="88" t="s">
        <v>14</v>
      </c>
      <c r="E1330" s="234">
        <v>1</v>
      </c>
      <c r="F1330" s="43">
        <v>90</v>
      </c>
      <c r="G1330" s="88">
        <f t="shared" si="66"/>
        <v>90</v>
      </c>
    </row>
    <row r="1331" ht="15" customHeight="1" spans="1:7">
      <c r="A1331" s="25"/>
      <c r="B1331" s="25"/>
      <c r="C1331" s="42" t="s">
        <v>58</v>
      </c>
      <c r="D1331" s="88" t="s">
        <v>59</v>
      </c>
      <c r="E1331" s="234">
        <v>45</v>
      </c>
      <c r="F1331" s="43">
        <v>65</v>
      </c>
      <c r="G1331" s="88">
        <f t="shared" ref="G1331:G1339" si="67">E1331*F1331</f>
        <v>2925</v>
      </c>
    </row>
    <row r="1332" ht="15" customHeight="1" spans="1:7">
      <c r="A1332" s="25"/>
      <c r="B1332" s="25"/>
      <c r="C1332" s="42" t="s">
        <v>104</v>
      </c>
      <c r="D1332" s="88" t="s">
        <v>59</v>
      </c>
      <c r="E1332" s="234">
        <v>5.4</v>
      </c>
      <c r="F1332" s="43">
        <v>100</v>
      </c>
      <c r="G1332" s="88">
        <f t="shared" si="67"/>
        <v>540</v>
      </c>
    </row>
    <row r="1333" ht="15" customHeight="1" spans="1:7">
      <c r="A1333" s="25"/>
      <c r="B1333" s="25"/>
      <c r="C1333" s="42" t="s">
        <v>62</v>
      </c>
      <c r="D1333" s="88" t="s">
        <v>61</v>
      </c>
      <c r="E1333" s="234">
        <v>1.44</v>
      </c>
      <c r="F1333" s="43">
        <v>180</v>
      </c>
      <c r="G1333" s="88">
        <f t="shared" si="67"/>
        <v>259.2</v>
      </c>
    </row>
    <row r="1334" ht="15" customHeight="1" spans="1:7">
      <c r="A1334" s="25"/>
      <c r="B1334" s="25"/>
      <c r="C1334" s="42" t="s">
        <v>64</v>
      </c>
      <c r="D1334" s="88" t="s">
        <v>61</v>
      </c>
      <c r="E1334" s="234">
        <v>0.87</v>
      </c>
      <c r="F1334" s="43">
        <v>340</v>
      </c>
      <c r="G1334" s="88">
        <f t="shared" si="67"/>
        <v>295.8</v>
      </c>
    </row>
    <row r="1335" ht="15" customHeight="1" spans="1:7">
      <c r="A1335" s="25"/>
      <c r="B1335" s="25"/>
      <c r="C1335" s="42" t="s">
        <v>133</v>
      </c>
      <c r="D1335" s="88" t="s">
        <v>61</v>
      </c>
      <c r="E1335" s="234">
        <v>3.49</v>
      </c>
      <c r="F1335" s="43">
        <v>340</v>
      </c>
      <c r="G1335" s="88">
        <f t="shared" si="67"/>
        <v>1186.6</v>
      </c>
    </row>
    <row r="1336" ht="15" customHeight="1" spans="1:7">
      <c r="A1336" s="25"/>
      <c r="B1336" s="25"/>
      <c r="C1336" s="42" t="s">
        <v>76</v>
      </c>
      <c r="D1336" s="88" t="s">
        <v>61</v>
      </c>
      <c r="E1336" s="234">
        <v>5.4</v>
      </c>
      <c r="F1336" s="43">
        <v>70</v>
      </c>
      <c r="G1336" s="88">
        <f t="shared" si="67"/>
        <v>378</v>
      </c>
    </row>
    <row r="1337" ht="15" customHeight="1" spans="1:7">
      <c r="A1337" s="25"/>
      <c r="B1337" s="25"/>
      <c r="C1337" s="42" t="s">
        <v>77</v>
      </c>
      <c r="D1337" s="88" t="s">
        <v>59</v>
      </c>
      <c r="E1337" s="234">
        <v>76.13</v>
      </c>
      <c r="F1337" s="43">
        <v>820</v>
      </c>
      <c r="G1337" s="88">
        <f t="shared" si="67"/>
        <v>62426.6</v>
      </c>
    </row>
    <row r="1338" ht="15" customHeight="1" spans="1:7">
      <c r="A1338" s="25"/>
      <c r="B1338" s="25"/>
      <c r="C1338" s="42" t="s">
        <v>147</v>
      </c>
      <c r="D1338" s="88" t="s">
        <v>59</v>
      </c>
      <c r="E1338" s="234">
        <v>25.68</v>
      </c>
      <c r="F1338" s="43">
        <v>420</v>
      </c>
      <c r="G1338" s="88">
        <f t="shared" si="67"/>
        <v>10785.6</v>
      </c>
    </row>
    <row r="1339" ht="15" customHeight="1" spans="1:7">
      <c r="A1339" s="25"/>
      <c r="B1339" s="27"/>
      <c r="C1339" s="42" t="s">
        <v>33</v>
      </c>
      <c r="D1339" s="88" t="s">
        <v>14</v>
      </c>
      <c r="E1339" s="234">
        <v>1</v>
      </c>
      <c r="F1339" s="43">
        <v>600</v>
      </c>
      <c r="G1339" s="88">
        <f t="shared" si="67"/>
        <v>600</v>
      </c>
    </row>
    <row r="1340" ht="15" customHeight="1" spans="1:7">
      <c r="A1340" s="27"/>
      <c r="B1340" s="38" t="s">
        <v>80</v>
      </c>
      <c r="C1340" s="163"/>
      <c r="D1340" s="88"/>
      <c r="E1340" s="130"/>
      <c r="F1340" s="88"/>
      <c r="G1340" s="101">
        <f>SUM(G1321:G1339)</f>
        <v>82756.8</v>
      </c>
    </row>
  </sheetData>
  <mergeCells count="204">
    <mergeCell ref="A1:G1"/>
    <mergeCell ref="A2:G2"/>
    <mergeCell ref="C3:G3"/>
    <mergeCell ref="A3:A5"/>
    <mergeCell ref="A6:A90"/>
    <mergeCell ref="A91:A145"/>
    <mergeCell ref="A146:A207"/>
    <mergeCell ref="A208:A253"/>
    <mergeCell ref="A254:A278"/>
    <mergeCell ref="A279:A322"/>
    <mergeCell ref="A323:A347"/>
    <mergeCell ref="A348:A393"/>
    <mergeCell ref="A394:A437"/>
    <mergeCell ref="A438:A466"/>
    <mergeCell ref="A467:A504"/>
    <mergeCell ref="A505:A535"/>
    <mergeCell ref="A536:A595"/>
    <mergeCell ref="A596:A676"/>
    <mergeCell ref="A677:A728"/>
    <mergeCell ref="A729:A732"/>
    <mergeCell ref="A733:A758"/>
    <mergeCell ref="A759:A762"/>
    <mergeCell ref="A763:A808"/>
    <mergeCell ref="A809:A851"/>
    <mergeCell ref="A852:A878"/>
    <mergeCell ref="A879:A908"/>
    <mergeCell ref="A909:A977"/>
    <mergeCell ref="A978:A996"/>
    <mergeCell ref="A997:A1055"/>
    <mergeCell ref="A1056:A1073"/>
    <mergeCell ref="A1074:A1103"/>
    <mergeCell ref="A1104:A1108"/>
    <mergeCell ref="A1109:A1115"/>
    <mergeCell ref="A1116:A1117"/>
    <mergeCell ref="A1118:A1120"/>
    <mergeCell ref="A1121:A1146"/>
    <mergeCell ref="A1147:A1150"/>
    <mergeCell ref="A1151:A1185"/>
    <mergeCell ref="A1186:A1191"/>
    <mergeCell ref="A1192:A1193"/>
    <mergeCell ref="A1194:A1197"/>
    <mergeCell ref="A1198:A1199"/>
    <mergeCell ref="A1200:A1202"/>
    <mergeCell ref="A1203:A1204"/>
    <mergeCell ref="A1205:A1206"/>
    <mergeCell ref="A1207:A1208"/>
    <mergeCell ref="A1209:A1210"/>
    <mergeCell ref="A1211:A1215"/>
    <mergeCell ref="A1216:A1226"/>
    <mergeCell ref="A1227:A1229"/>
    <mergeCell ref="A1230:A1264"/>
    <mergeCell ref="A1265:A1271"/>
    <mergeCell ref="A1272:A1278"/>
    <mergeCell ref="A1279:A1288"/>
    <mergeCell ref="A1289:A1290"/>
    <mergeCell ref="A1291:A1293"/>
    <mergeCell ref="A1294:A1306"/>
    <mergeCell ref="A1307:A1308"/>
    <mergeCell ref="A1309:A1310"/>
    <mergeCell ref="A1311:A1316"/>
    <mergeCell ref="A1317:A1320"/>
    <mergeCell ref="A1321:A1340"/>
    <mergeCell ref="B3:B5"/>
    <mergeCell ref="B6:B89"/>
    <mergeCell ref="B91:B144"/>
    <mergeCell ref="B146:B206"/>
    <mergeCell ref="B208:B252"/>
    <mergeCell ref="B254:B277"/>
    <mergeCell ref="B279:B321"/>
    <mergeCell ref="B323:B345"/>
    <mergeCell ref="B348:B392"/>
    <mergeCell ref="B394:B436"/>
    <mergeCell ref="B438:B465"/>
    <mergeCell ref="B467:B503"/>
    <mergeCell ref="B505:B534"/>
    <mergeCell ref="B536:B594"/>
    <mergeCell ref="B596:B675"/>
    <mergeCell ref="B677:B727"/>
    <mergeCell ref="B729:B731"/>
    <mergeCell ref="B733:B757"/>
    <mergeCell ref="B759:B761"/>
    <mergeCell ref="B763:B807"/>
    <mergeCell ref="B809:B850"/>
    <mergeCell ref="B852:B877"/>
    <mergeCell ref="B879:B907"/>
    <mergeCell ref="B909:B976"/>
    <mergeCell ref="B978:B994"/>
    <mergeCell ref="B997:B1054"/>
    <mergeCell ref="B1056:B1072"/>
    <mergeCell ref="B1074:B1102"/>
    <mergeCell ref="B1104:B1107"/>
    <mergeCell ref="B1109:B1114"/>
    <mergeCell ref="B1118:B1119"/>
    <mergeCell ref="B1121:B1145"/>
    <mergeCell ref="B1147:B1149"/>
    <mergeCell ref="B1151:B1184"/>
    <mergeCell ref="B1186:B1189"/>
    <mergeCell ref="B1194:B1196"/>
    <mergeCell ref="B1200:B1201"/>
    <mergeCell ref="B1211:B1214"/>
    <mergeCell ref="B1216:B1225"/>
    <mergeCell ref="B1227:B1228"/>
    <mergeCell ref="B1230:B1263"/>
    <mergeCell ref="B1265:B1270"/>
    <mergeCell ref="B1272:B1277"/>
    <mergeCell ref="B1279:B1287"/>
    <mergeCell ref="B1291:B1292"/>
    <mergeCell ref="B1294:B1305"/>
    <mergeCell ref="B1311:B1315"/>
    <mergeCell ref="B1317:B1319"/>
    <mergeCell ref="B1321:B1339"/>
    <mergeCell ref="C4:C5"/>
    <mergeCell ref="C51:C59"/>
    <mergeCell ref="C60:C61"/>
    <mergeCell ref="C62:C64"/>
    <mergeCell ref="C65:C66"/>
    <mergeCell ref="C67:C69"/>
    <mergeCell ref="C71:C74"/>
    <mergeCell ref="C75:C77"/>
    <mergeCell ref="C78:C80"/>
    <mergeCell ref="C124:C128"/>
    <mergeCell ref="C131:C132"/>
    <mergeCell ref="C135:C136"/>
    <mergeCell ref="C183:C187"/>
    <mergeCell ref="C188:C189"/>
    <mergeCell ref="C190:C191"/>
    <mergeCell ref="C193:C196"/>
    <mergeCell ref="C197:C198"/>
    <mergeCell ref="C225:C231"/>
    <mergeCell ref="C234:C238"/>
    <mergeCell ref="C242:C246"/>
    <mergeCell ref="C300:C305"/>
    <mergeCell ref="C307:C309"/>
    <mergeCell ref="C310:C311"/>
    <mergeCell ref="C313:C314"/>
    <mergeCell ref="C378:C382"/>
    <mergeCell ref="C383:C385"/>
    <mergeCell ref="C390:C391"/>
    <mergeCell ref="C416:C423"/>
    <mergeCell ref="C429:C430"/>
    <mergeCell ref="C450:C453"/>
    <mergeCell ref="C455:C456"/>
    <mergeCell ref="C481:C485"/>
    <mergeCell ref="C486:C488"/>
    <mergeCell ref="C489:C491"/>
    <mergeCell ref="C492:C494"/>
    <mergeCell ref="C527:C528"/>
    <mergeCell ref="C529:C530"/>
    <mergeCell ref="C571:C574"/>
    <mergeCell ref="C575:C576"/>
    <mergeCell ref="C578:C579"/>
    <mergeCell ref="C584:C586"/>
    <mergeCell ref="C651:C656"/>
    <mergeCell ref="C661:C662"/>
    <mergeCell ref="C663:C665"/>
    <mergeCell ref="C666:C667"/>
    <mergeCell ref="C696:C704"/>
    <mergeCell ref="C705:C708"/>
    <mergeCell ref="C709:C712"/>
    <mergeCell ref="C713:C714"/>
    <mergeCell ref="C741:C743"/>
    <mergeCell ref="C744:C746"/>
    <mergeCell ref="C748:C750"/>
    <mergeCell ref="C751:C752"/>
    <mergeCell ref="C793:C795"/>
    <mergeCell ref="C800:C801"/>
    <mergeCell ref="C824:C832"/>
    <mergeCell ref="C834:C838"/>
    <mergeCell ref="C839:C840"/>
    <mergeCell ref="C846:C847"/>
    <mergeCell ref="C861:C863"/>
    <mergeCell ref="C864:C866"/>
    <mergeCell ref="C889:C894"/>
    <mergeCell ref="C895:C896"/>
    <mergeCell ref="C897:C899"/>
    <mergeCell ref="C900:C903"/>
    <mergeCell ref="C943:C948"/>
    <mergeCell ref="C949:C955"/>
    <mergeCell ref="C956:C958"/>
    <mergeCell ref="C959:C963"/>
    <mergeCell ref="C965:C966"/>
    <mergeCell ref="C967:C968"/>
    <mergeCell ref="C969:C970"/>
    <mergeCell ref="C1023:C1033"/>
    <mergeCell ref="C1034:C1035"/>
    <mergeCell ref="C1040:C1041"/>
    <mergeCell ref="C1043:C1045"/>
    <mergeCell ref="C1065:C1066"/>
    <mergeCell ref="C1088:C1091"/>
    <mergeCell ref="C1094:C1095"/>
    <mergeCell ref="C1099:C1100"/>
    <mergeCell ref="C1132:C1134"/>
    <mergeCell ref="C1135:C1136"/>
    <mergeCell ref="C1139:C1141"/>
    <mergeCell ref="C1165:C1173"/>
    <mergeCell ref="C1175:C1176"/>
    <mergeCell ref="C1240:C1246"/>
    <mergeCell ref="C1247:C1250"/>
    <mergeCell ref="C1254:C1255"/>
    <mergeCell ref="C1265:C1266"/>
    <mergeCell ref="D4:D5"/>
    <mergeCell ref="E4:E5"/>
    <mergeCell ref="F4:F5"/>
    <mergeCell ref="G4:G5"/>
  </mergeCells>
  <pageMargins left="0.751388888888889" right="0.751388888888889" top="0.393055555555556" bottom="0.393055555555556" header="0.393055555555556" footer="0.393055555555556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3"/>
  <sheetViews>
    <sheetView zoomScale="80" zoomScaleNormal="80" workbookViewId="0">
      <selection activeCell="I429" sqref="I429"/>
    </sheetView>
  </sheetViews>
  <sheetFormatPr defaultColWidth="9" defaultRowHeight="14.25" outlineLevelCol="7"/>
  <cols>
    <col min="1" max="1" width="8.125" style="149" customWidth="1"/>
    <col min="2" max="2" width="10" style="149" customWidth="1"/>
    <col min="3" max="3" width="27.025" style="147" customWidth="1"/>
    <col min="4" max="4" width="9.05833333333333" style="149" customWidth="1"/>
    <col min="5" max="5" width="11.125" style="150" customWidth="1"/>
    <col min="6" max="7" width="13.5" style="151" customWidth="1"/>
    <col min="8" max="8" width="12.75" customWidth="1"/>
    <col min="9" max="9" width="17.25" customWidth="1"/>
    <col min="10" max="10" width="9.25"/>
    <col min="12" max="12" width="12" customWidth="1"/>
    <col min="13" max="13" width="9.375"/>
  </cols>
  <sheetData>
    <row r="1" ht="78" customHeight="1" spans="1:8">
      <c r="A1" s="152" t="s">
        <v>288</v>
      </c>
      <c r="B1" s="153"/>
      <c r="C1" s="148"/>
      <c r="D1" s="153"/>
      <c r="E1" s="154"/>
      <c r="F1" s="155"/>
      <c r="G1" s="155"/>
      <c r="H1" s="153"/>
    </row>
    <row r="2" ht="21" customHeight="1" spans="1:8">
      <c r="A2" s="156" t="s">
        <v>289</v>
      </c>
      <c r="B2" s="147"/>
      <c r="C2" s="156"/>
      <c r="D2" s="156"/>
      <c r="E2" s="157"/>
      <c r="F2" s="158"/>
      <c r="G2" s="158"/>
      <c r="H2" s="156"/>
    </row>
    <row r="3" ht="39" customHeight="1" spans="1:8">
      <c r="A3" s="13" t="s">
        <v>2</v>
      </c>
      <c r="B3" s="13" t="s">
        <v>3</v>
      </c>
      <c r="C3" s="159" t="s">
        <v>290</v>
      </c>
      <c r="D3" s="14"/>
      <c r="E3" s="15"/>
      <c r="F3" s="14"/>
      <c r="G3" s="14"/>
      <c r="H3" s="13" t="s">
        <v>291</v>
      </c>
    </row>
    <row r="4" ht="11" customHeight="1" spans="1:8">
      <c r="A4" s="16"/>
      <c r="B4" s="16"/>
      <c r="C4" s="160" t="s">
        <v>5</v>
      </c>
      <c r="D4" s="16" t="s">
        <v>6</v>
      </c>
      <c r="E4" s="17" t="s">
        <v>7</v>
      </c>
      <c r="F4" s="18" t="s">
        <v>8</v>
      </c>
      <c r="G4" s="19" t="s">
        <v>9</v>
      </c>
      <c r="H4" s="16"/>
    </row>
    <row r="5" ht="41" customHeight="1" spans="1:8">
      <c r="A5" s="16"/>
      <c r="B5" s="16"/>
      <c r="C5" s="160"/>
      <c r="D5" s="16"/>
      <c r="E5" s="17"/>
      <c r="F5" s="18"/>
      <c r="G5" s="19"/>
      <c r="H5" s="16"/>
    </row>
    <row r="6" s="147" customFormat="1" ht="20" customHeight="1" spans="1:8">
      <c r="A6" s="161">
        <f>MAX($A$1:A1)+1</f>
        <v>1</v>
      </c>
      <c r="B6" s="161" t="s">
        <v>292</v>
      </c>
      <c r="C6" s="162" t="s">
        <v>18</v>
      </c>
      <c r="D6" s="163" t="s">
        <v>14</v>
      </c>
      <c r="E6" s="164">
        <v>1</v>
      </c>
      <c r="F6" s="165">
        <v>90</v>
      </c>
      <c r="G6" s="165">
        <v>90</v>
      </c>
      <c r="H6" s="166"/>
    </row>
    <row r="7" s="147" customFormat="1" ht="20" customHeight="1" spans="1:8">
      <c r="A7" s="161"/>
      <c r="B7" s="161"/>
      <c r="C7" s="162" t="s">
        <v>19</v>
      </c>
      <c r="D7" s="163" t="s">
        <v>14</v>
      </c>
      <c r="E7" s="164">
        <v>6</v>
      </c>
      <c r="F7" s="165">
        <v>20</v>
      </c>
      <c r="G7" s="165">
        <v>120</v>
      </c>
      <c r="H7" s="167"/>
    </row>
    <row r="8" s="147" customFormat="1" ht="20" customHeight="1" spans="1:8">
      <c r="A8" s="161"/>
      <c r="B8" s="161"/>
      <c r="C8" s="162" t="s">
        <v>293</v>
      </c>
      <c r="D8" s="163" t="s">
        <v>14</v>
      </c>
      <c r="E8" s="164">
        <v>2</v>
      </c>
      <c r="F8" s="165">
        <v>5</v>
      </c>
      <c r="G8" s="165">
        <v>10</v>
      </c>
      <c r="H8" s="167"/>
    </row>
    <row r="9" s="147" customFormat="1" ht="20" customHeight="1" spans="1:8">
      <c r="A9" s="161"/>
      <c r="B9" s="161"/>
      <c r="C9" s="162" t="s">
        <v>294</v>
      </c>
      <c r="D9" s="163" t="s">
        <v>14</v>
      </c>
      <c r="E9" s="164">
        <v>4</v>
      </c>
      <c r="F9" s="165">
        <v>4</v>
      </c>
      <c r="G9" s="165">
        <v>8</v>
      </c>
      <c r="H9" s="167"/>
    </row>
    <row r="10" s="147" customFormat="1" ht="20" customHeight="1" spans="1:8">
      <c r="A10" s="161"/>
      <c r="B10" s="161"/>
      <c r="C10" s="162" t="s">
        <v>283</v>
      </c>
      <c r="D10" s="163" t="s">
        <v>14</v>
      </c>
      <c r="E10" s="164">
        <v>2</v>
      </c>
      <c r="F10" s="165">
        <v>35</v>
      </c>
      <c r="G10" s="165">
        <v>70</v>
      </c>
      <c r="H10" s="167"/>
    </row>
    <row r="11" s="148" customFormat="1" ht="20" customHeight="1" spans="1:8">
      <c r="A11" s="168"/>
      <c r="B11" s="169" t="s">
        <v>80</v>
      </c>
      <c r="C11" s="170"/>
      <c r="D11" s="163"/>
      <c r="E11" s="171"/>
      <c r="F11" s="169"/>
      <c r="G11" s="169">
        <v>298</v>
      </c>
      <c r="H11" s="172"/>
    </row>
    <row r="12" s="147" customFormat="1" ht="20" customHeight="1" spans="1:8">
      <c r="A12" s="161">
        <v>2</v>
      </c>
      <c r="B12" s="161" t="s">
        <v>295</v>
      </c>
      <c r="C12" s="162" t="s">
        <v>18</v>
      </c>
      <c r="D12" s="163" t="s">
        <v>14</v>
      </c>
      <c r="E12" s="173">
        <v>8</v>
      </c>
      <c r="F12" s="162">
        <v>120</v>
      </c>
      <c r="G12" s="165">
        <v>960</v>
      </c>
      <c r="H12" s="166"/>
    </row>
    <row r="13" s="147" customFormat="1" ht="20" customHeight="1" spans="1:8">
      <c r="A13" s="161"/>
      <c r="B13" s="161"/>
      <c r="C13" s="162" t="s">
        <v>17</v>
      </c>
      <c r="D13" s="163" t="s">
        <v>14</v>
      </c>
      <c r="E13" s="173">
        <v>1</v>
      </c>
      <c r="F13" s="162">
        <v>200</v>
      </c>
      <c r="G13" s="165">
        <v>200</v>
      </c>
      <c r="H13" s="167"/>
    </row>
    <row r="14" s="147" customFormat="1" ht="20" customHeight="1" spans="1:8">
      <c r="A14" s="161"/>
      <c r="B14" s="161"/>
      <c r="C14" s="162" t="s">
        <v>19</v>
      </c>
      <c r="D14" s="163" t="s">
        <v>14</v>
      </c>
      <c r="E14" s="173">
        <v>32</v>
      </c>
      <c r="F14" s="162">
        <v>20</v>
      </c>
      <c r="G14" s="165">
        <v>640</v>
      </c>
      <c r="H14" s="167"/>
    </row>
    <row r="15" s="147" customFormat="1" ht="20" customHeight="1" spans="1:8">
      <c r="A15" s="161"/>
      <c r="B15" s="161"/>
      <c r="C15" s="162" t="s">
        <v>116</v>
      </c>
      <c r="D15" s="163" t="s">
        <v>14</v>
      </c>
      <c r="E15" s="173">
        <v>1</v>
      </c>
      <c r="F15" s="162">
        <v>50</v>
      </c>
      <c r="G15" s="165">
        <v>50</v>
      </c>
      <c r="H15" s="167"/>
    </row>
    <row r="16" s="147" customFormat="1" ht="20" customHeight="1" spans="1:8">
      <c r="A16" s="161"/>
      <c r="B16" s="161"/>
      <c r="C16" s="162" t="s">
        <v>296</v>
      </c>
      <c r="D16" s="163" t="s">
        <v>14</v>
      </c>
      <c r="E16" s="173">
        <v>4</v>
      </c>
      <c r="F16" s="162">
        <v>70</v>
      </c>
      <c r="G16" s="165">
        <v>280</v>
      </c>
      <c r="H16" s="167"/>
    </row>
    <row r="17" s="147" customFormat="1" ht="20" customHeight="1" spans="1:8">
      <c r="A17" s="161"/>
      <c r="B17" s="161"/>
      <c r="C17" s="162" t="s">
        <v>283</v>
      </c>
      <c r="D17" s="163" t="s">
        <v>14</v>
      </c>
      <c r="E17" s="173">
        <v>4</v>
      </c>
      <c r="F17" s="162">
        <v>35</v>
      </c>
      <c r="G17" s="165">
        <v>140</v>
      </c>
      <c r="H17" s="167"/>
    </row>
    <row r="18" s="147" customFormat="1" ht="20" customHeight="1" spans="1:8">
      <c r="A18" s="161"/>
      <c r="B18" s="161"/>
      <c r="C18" s="162" t="s">
        <v>297</v>
      </c>
      <c r="D18" s="163" t="s">
        <v>61</v>
      </c>
      <c r="E18" s="173">
        <v>1</v>
      </c>
      <c r="F18" s="162">
        <v>50</v>
      </c>
      <c r="G18" s="165">
        <v>50</v>
      </c>
      <c r="H18" s="167"/>
    </row>
    <row r="19" s="147" customFormat="1" ht="20" customHeight="1" spans="1:8">
      <c r="A19" s="161"/>
      <c r="B19" s="161"/>
      <c r="C19" s="162" t="s">
        <v>298</v>
      </c>
      <c r="D19" s="163" t="s">
        <v>14</v>
      </c>
      <c r="E19" s="173">
        <v>6</v>
      </c>
      <c r="F19" s="162">
        <v>20</v>
      </c>
      <c r="G19" s="165">
        <v>120</v>
      </c>
      <c r="H19" s="167"/>
    </row>
    <row r="20" s="148" customFormat="1" ht="20" customHeight="1" spans="1:8">
      <c r="A20" s="168"/>
      <c r="B20" s="168" t="s">
        <v>80</v>
      </c>
      <c r="C20" s="170"/>
      <c r="D20" s="163"/>
      <c r="E20" s="174"/>
      <c r="F20" s="170"/>
      <c r="G20" s="169">
        <f>SUM(G12:G19)</f>
        <v>2440</v>
      </c>
      <c r="H20" s="172"/>
    </row>
    <row r="21" s="147" customFormat="1" ht="20" customHeight="1" spans="1:8">
      <c r="A21" s="161">
        <v>3</v>
      </c>
      <c r="B21" s="161" t="s">
        <v>299</v>
      </c>
      <c r="C21" s="162" t="s">
        <v>18</v>
      </c>
      <c r="D21" s="163" t="s">
        <v>14</v>
      </c>
      <c r="E21" s="173">
        <v>5</v>
      </c>
      <c r="F21" s="162">
        <v>90</v>
      </c>
      <c r="G21" s="165">
        <v>450</v>
      </c>
      <c r="H21" s="175"/>
    </row>
    <row r="22" s="147" customFormat="1" ht="20" customHeight="1" spans="1:8">
      <c r="A22" s="161"/>
      <c r="B22" s="161"/>
      <c r="C22" s="162" t="s">
        <v>19</v>
      </c>
      <c r="D22" s="163" t="s">
        <v>14</v>
      </c>
      <c r="E22" s="173">
        <v>22</v>
      </c>
      <c r="F22" s="162">
        <v>20</v>
      </c>
      <c r="G22" s="165">
        <v>440</v>
      </c>
      <c r="H22" s="176"/>
    </row>
    <row r="23" s="147" customFormat="1" ht="20" customHeight="1" spans="1:8">
      <c r="A23" s="161"/>
      <c r="B23" s="161"/>
      <c r="C23" s="162" t="s">
        <v>283</v>
      </c>
      <c r="D23" s="163" t="s">
        <v>14</v>
      </c>
      <c r="E23" s="173">
        <v>14</v>
      </c>
      <c r="F23" s="162">
        <v>35</v>
      </c>
      <c r="G23" s="165">
        <v>490</v>
      </c>
      <c r="H23" s="176"/>
    </row>
    <row r="24" s="148" customFormat="1" ht="20" customHeight="1" spans="1:8">
      <c r="A24" s="168"/>
      <c r="B24" s="168" t="s">
        <v>80</v>
      </c>
      <c r="C24" s="170"/>
      <c r="D24" s="163"/>
      <c r="E24" s="174"/>
      <c r="F24" s="170"/>
      <c r="G24" s="169">
        <v>1380</v>
      </c>
      <c r="H24" s="177"/>
    </row>
    <row r="25" s="147" customFormat="1" ht="20" customHeight="1" spans="1:8">
      <c r="A25" s="161">
        <v>4</v>
      </c>
      <c r="B25" s="178" t="s">
        <v>300</v>
      </c>
      <c r="C25" s="162" t="s">
        <v>17</v>
      </c>
      <c r="D25" s="163" t="s">
        <v>14</v>
      </c>
      <c r="E25" s="164">
        <v>4</v>
      </c>
      <c r="F25" s="165">
        <v>200</v>
      </c>
      <c r="G25" s="165">
        <v>800</v>
      </c>
      <c r="H25" s="175"/>
    </row>
    <row r="26" s="147" customFormat="1" ht="20" customHeight="1" spans="1:8">
      <c r="A26" s="161"/>
      <c r="B26" s="179"/>
      <c r="C26" s="165" t="s">
        <v>19</v>
      </c>
      <c r="D26" s="163" t="s">
        <v>14</v>
      </c>
      <c r="E26" s="164">
        <v>32</v>
      </c>
      <c r="F26" s="165">
        <v>20</v>
      </c>
      <c r="G26" s="165">
        <v>640</v>
      </c>
      <c r="H26" s="176"/>
    </row>
    <row r="27" s="147" customFormat="1" ht="20" customHeight="1" spans="1:8">
      <c r="A27" s="161"/>
      <c r="B27" s="179"/>
      <c r="C27" s="165" t="s">
        <v>98</v>
      </c>
      <c r="D27" s="163" t="s">
        <v>14</v>
      </c>
      <c r="E27" s="164">
        <v>4</v>
      </c>
      <c r="F27" s="165">
        <v>100</v>
      </c>
      <c r="G27" s="165">
        <v>400</v>
      </c>
      <c r="H27" s="176"/>
    </row>
    <row r="28" s="148" customFormat="1" ht="20" customHeight="1" spans="1:8">
      <c r="A28" s="161"/>
      <c r="B28" s="179"/>
      <c r="C28" s="165" t="s">
        <v>298</v>
      </c>
      <c r="D28" s="163" t="s">
        <v>14</v>
      </c>
      <c r="E28" s="164">
        <v>4</v>
      </c>
      <c r="F28" s="165">
        <v>35</v>
      </c>
      <c r="G28" s="165">
        <v>140</v>
      </c>
      <c r="H28" s="176"/>
    </row>
    <row r="29" s="147" customFormat="1" ht="20" customHeight="1" spans="1:8">
      <c r="A29" s="161"/>
      <c r="B29" s="179"/>
      <c r="C29" s="162" t="s">
        <v>18</v>
      </c>
      <c r="D29" s="163" t="s">
        <v>14</v>
      </c>
      <c r="E29" s="180">
        <v>15</v>
      </c>
      <c r="F29" s="163">
        <v>120</v>
      </c>
      <c r="G29" s="165">
        <v>1800</v>
      </c>
      <c r="H29" s="176"/>
    </row>
    <row r="30" s="147" customFormat="1" ht="20" customHeight="1" spans="1:8">
      <c r="A30" s="161"/>
      <c r="B30" s="179"/>
      <c r="C30" s="162" t="s">
        <v>283</v>
      </c>
      <c r="D30" s="163" t="s">
        <v>14</v>
      </c>
      <c r="E30" s="180">
        <v>8</v>
      </c>
      <c r="F30" s="163">
        <v>35</v>
      </c>
      <c r="G30" s="165">
        <v>280</v>
      </c>
      <c r="H30" s="176"/>
    </row>
    <row r="31" s="147" customFormat="1" ht="20" customHeight="1" spans="1:8">
      <c r="A31" s="161"/>
      <c r="B31" s="179"/>
      <c r="C31" s="162" t="s">
        <v>301</v>
      </c>
      <c r="D31" s="163" t="s">
        <v>61</v>
      </c>
      <c r="E31" s="180">
        <v>1</v>
      </c>
      <c r="F31" s="163">
        <v>90</v>
      </c>
      <c r="G31" s="165">
        <v>90</v>
      </c>
      <c r="H31" s="176"/>
    </row>
    <row r="32" s="148" customFormat="1" ht="20" customHeight="1" spans="1:8">
      <c r="A32" s="168"/>
      <c r="B32" s="179"/>
      <c r="C32" s="162" t="s">
        <v>17</v>
      </c>
      <c r="D32" s="88" t="s">
        <v>14</v>
      </c>
      <c r="E32" s="109">
        <v>2</v>
      </c>
      <c r="F32" s="88">
        <v>200</v>
      </c>
      <c r="G32" s="88">
        <f t="shared" ref="G32:G34" si="0">E32*F32</f>
        <v>400</v>
      </c>
      <c r="H32" s="176"/>
    </row>
    <row r="33" s="148" customFormat="1" ht="20" customHeight="1" spans="1:8">
      <c r="A33" s="168"/>
      <c r="B33" s="179"/>
      <c r="C33" s="162" t="s">
        <v>41</v>
      </c>
      <c r="D33" s="88" t="s">
        <v>14</v>
      </c>
      <c r="E33" s="109">
        <v>1</v>
      </c>
      <c r="F33" s="88">
        <v>90</v>
      </c>
      <c r="G33" s="88">
        <f t="shared" si="0"/>
        <v>90</v>
      </c>
      <c r="H33" s="176"/>
    </row>
    <row r="34" s="148" customFormat="1" ht="20" customHeight="1" spans="1:8">
      <c r="A34" s="168"/>
      <c r="B34" s="181"/>
      <c r="C34" s="162" t="s">
        <v>84</v>
      </c>
      <c r="D34" s="88" t="s">
        <v>14</v>
      </c>
      <c r="E34" s="109">
        <v>1</v>
      </c>
      <c r="F34" s="88">
        <v>20</v>
      </c>
      <c r="G34" s="88">
        <f t="shared" si="0"/>
        <v>20</v>
      </c>
      <c r="H34" s="176"/>
    </row>
    <row r="35" s="148" customFormat="1" ht="20" customHeight="1" spans="1:8">
      <c r="A35" s="168"/>
      <c r="B35" s="168" t="s">
        <v>80</v>
      </c>
      <c r="C35" s="170"/>
      <c r="D35" s="163"/>
      <c r="E35" s="182"/>
      <c r="F35" s="183"/>
      <c r="G35" s="169">
        <f>SUM(G25:G34)</f>
        <v>4660</v>
      </c>
      <c r="H35" s="177"/>
    </row>
    <row r="36" s="147" customFormat="1" ht="20" customHeight="1" spans="1:8">
      <c r="A36" s="161">
        <v>5</v>
      </c>
      <c r="B36" s="161" t="s">
        <v>302</v>
      </c>
      <c r="C36" s="162" t="s">
        <v>19</v>
      </c>
      <c r="D36" s="163" t="s">
        <v>14</v>
      </c>
      <c r="E36" s="180">
        <v>10</v>
      </c>
      <c r="F36" s="163">
        <v>20</v>
      </c>
      <c r="G36" s="165">
        <v>200</v>
      </c>
      <c r="H36" s="166"/>
    </row>
    <row r="37" s="147" customFormat="1" ht="20" customHeight="1" spans="1:8">
      <c r="A37" s="161"/>
      <c r="B37" s="161"/>
      <c r="C37" s="162" t="s">
        <v>283</v>
      </c>
      <c r="D37" s="163" t="s">
        <v>14</v>
      </c>
      <c r="E37" s="180">
        <v>1</v>
      </c>
      <c r="F37" s="163">
        <v>35</v>
      </c>
      <c r="G37" s="165">
        <v>35</v>
      </c>
      <c r="H37" s="167"/>
    </row>
    <row r="38" s="147" customFormat="1" ht="20" customHeight="1" spans="1:8">
      <c r="A38" s="161"/>
      <c r="B38" s="161"/>
      <c r="C38" s="162" t="s">
        <v>294</v>
      </c>
      <c r="D38" s="163" t="s">
        <v>14</v>
      </c>
      <c r="E38" s="180">
        <v>3</v>
      </c>
      <c r="F38" s="163">
        <v>4</v>
      </c>
      <c r="G38" s="165">
        <v>12</v>
      </c>
      <c r="H38" s="167"/>
    </row>
    <row r="39" s="147" customFormat="1" ht="20" customHeight="1" spans="1:8">
      <c r="A39" s="161"/>
      <c r="B39" s="161"/>
      <c r="C39" s="162" t="s">
        <v>18</v>
      </c>
      <c r="D39" s="163" t="s">
        <v>14</v>
      </c>
      <c r="E39" s="180">
        <v>3</v>
      </c>
      <c r="F39" s="163">
        <v>120</v>
      </c>
      <c r="G39" s="165">
        <v>360</v>
      </c>
      <c r="H39" s="167"/>
    </row>
    <row r="40" s="147" customFormat="1" ht="20" customHeight="1" spans="1:8">
      <c r="A40" s="161"/>
      <c r="B40" s="161"/>
      <c r="C40" s="162" t="s">
        <v>110</v>
      </c>
      <c r="D40" s="163" t="s">
        <v>14</v>
      </c>
      <c r="E40" s="180">
        <v>2</v>
      </c>
      <c r="F40" s="163">
        <v>10</v>
      </c>
      <c r="G40" s="165">
        <v>20</v>
      </c>
      <c r="H40" s="167"/>
    </row>
    <row r="41" s="148" customFormat="1" ht="20" customHeight="1" spans="1:8">
      <c r="A41" s="168"/>
      <c r="B41" s="168" t="s">
        <v>80</v>
      </c>
      <c r="C41" s="170"/>
      <c r="D41" s="163"/>
      <c r="E41" s="182"/>
      <c r="F41" s="183"/>
      <c r="G41" s="169">
        <v>627</v>
      </c>
      <c r="H41" s="172"/>
    </row>
    <row r="42" s="147" customFormat="1" ht="20" customHeight="1" spans="1:8">
      <c r="A42" s="161">
        <v>6</v>
      </c>
      <c r="B42" s="161" t="s">
        <v>303</v>
      </c>
      <c r="C42" s="162" t="s">
        <v>18</v>
      </c>
      <c r="D42" s="163" t="s">
        <v>14</v>
      </c>
      <c r="E42" s="180">
        <v>4</v>
      </c>
      <c r="F42" s="163">
        <v>120</v>
      </c>
      <c r="G42" s="165">
        <v>480</v>
      </c>
      <c r="H42" s="166"/>
    </row>
    <row r="43" s="147" customFormat="1" ht="20" customHeight="1" spans="1:8">
      <c r="A43" s="161"/>
      <c r="B43" s="161"/>
      <c r="C43" s="162" t="s">
        <v>19</v>
      </c>
      <c r="D43" s="163" t="s">
        <v>14</v>
      </c>
      <c r="E43" s="180">
        <v>3</v>
      </c>
      <c r="F43" s="163">
        <v>20</v>
      </c>
      <c r="G43" s="165">
        <v>60</v>
      </c>
      <c r="H43" s="167"/>
    </row>
    <row r="44" s="147" customFormat="1" ht="20" customHeight="1" spans="1:8">
      <c r="A44" s="161"/>
      <c r="B44" s="161"/>
      <c r="C44" s="162" t="s">
        <v>304</v>
      </c>
      <c r="D44" s="163" t="s">
        <v>14</v>
      </c>
      <c r="E44" s="180">
        <v>8</v>
      </c>
      <c r="F44" s="163">
        <v>5</v>
      </c>
      <c r="G44" s="165">
        <v>40</v>
      </c>
      <c r="H44" s="167"/>
    </row>
    <row r="45" s="148" customFormat="1" ht="20" customHeight="1" spans="1:8">
      <c r="A45" s="168"/>
      <c r="B45" s="168" t="s">
        <v>80</v>
      </c>
      <c r="C45" s="170"/>
      <c r="D45" s="163"/>
      <c r="E45" s="171"/>
      <c r="F45" s="169"/>
      <c r="G45" s="169">
        <v>580</v>
      </c>
      <c r="H45" s="172"/>
    </row>
    <row r="46" s="147" customFormat="1" ht="20" customHeight="1" spans="1:8">
      <c r="A46" s="161">
        <v>7</v>
      </c>
      <c r="B46" s="165" t="s">
        <v>305</v>
      </c>
      <c r="C46" s="165" t="s">
        <v>19</v>
      </c>
      <c r="D46" s="163" t="s">
        <v>14</v>
      </c>
      <c r="E46" s="164">
        <v>3</v>
      </c>
      <c r="F46" s="165">
        <v>20</v>
      </c>
      <c r="G46" s="165">
        <v>60</v>
      </c>
      <c r="H46" s="166"/>
    </row>
    <row r="47" s="147" customFormat="1" ht="20" customHeight="1" spans="1:8">
      <c r="A47" s="161"/>
      <c r="B47" s="165"/>
      <c r="C47" s="165" t="s">
        <v>304</v>
      </c>
      <c r="D47" s="163" t="s">
        <v>14</v>
      </c>
      <c r="E47" s="173">
        <v>5</v>
      </c>
      <c r="F47" s="162">
        <v>5</v>
      </c>
      <c r="G47" s="165">
        <v>25</v>
      </c>
      <c r="H47" s="167"/>
    </row>
    <row r="48" s="148" customFormat="1" ht="20" customHeight="1" spans="1:8">
      <c r="A48" s="168"/>
      <c r="B48" s="168" t="s">
        <v>80</v>
      </c>
      <c r="C48" s="170"/>
      <c r="D48" s="163"/>
      <c r="E48" s="174"/>
      <c r="F48" s="170"/>
      <c r="G48" s="169">
        <v>85</v>
      </c>
      <c r="H48" s="172"/>
    </row>
    <row r="49" s="147" customFormat="1" ht="20" customHeight="1" spans="1:8">
      <c r="A49" s="161">
        <v>8</v>
      </c>
      <c r="B49" s="161" t="s">
        <v>306</v>
      </c>
      <c r="C49" s="162" t="s">
        <v>18</v>
      </c>
      <c r="D49" s="163" t="s">
        <v>14</v>
      </c>
      <c r="E49" s="173">
        <v>3</v>
      </c>
      <c r="F49" s="162">
        <v>120</v>
      </c>
      <c r="G49" s="165">
        <v>360</v>
      </c>
      <c r="H49" s="166"/>
    </row>
    <row r="50" s="147" customFormat="1" ht="20" customHeight="1" spans="1:8">
      <c r="A50" s="161"/>
      <c r="B50" s="161"/>
      <c r="C50" s="162" t="s">
        <v>304</v>
      </c>
      <c r="D50" s="163" t="s">
        <v>14</v>
      </c>
      <c r="E50" s="173">
        <v>7</v>
      </c>
      <c r="F50" s="162">
        <v>5</v>
      </c>
      <c r="G50" s="165">
        <v>35</v>
      </c>
      <c r="H50" s="167"/>
    </row>
    <row r="51" s="147" customFormat="1" ht="20" customHeight="1" spans="1:8">
      <c r="A51" s="161"/>
      <c r="B51" s="161"/>
      <c r="C51" s="162" t="s">
        <v>297</v>
      </c>
      <c r="D51" s="163" t="s">
        <v>14</v>
      </c>
      <c r="E51" s="180">
        <v>1</v>
      </c>
      <c r="F51" s="163">
        <v>50</v>
      </c>
      <c r="G51" s="165">
        <v>50</v>
      </c>
      <c r="H51" s="167"/>
    </row>
    <row r="52" s="148" customFormat="1" ht="20" customHeight="1" spans="1:8">
      <c r="A52" s="168"/>
      <c r="B52" s="168" t="s">
        <v>80</v>
      </c>
      <c r="C52" s="170"/>
      <c r="D52" s="163"/>
      <c r="E52" s="182"/>
      <c r="F52" s="183"/>
      <c r="G52" s="169">
        <f>SUM(G49:G51)</f>
        <v>445</v>
      </c>
      <c r="H52" s="172"/>
    </row>
    <row r="53" s="147" customFormat="1" ht="20" customHeight="1" spans="1:8">
      <c r="A53" s="161">
        <v>9</v>
      </c>
      <c r="B53" s="161" t="s">
        <v>307</v>
      </c>
      <c r="C53" s="162" t="s">
        <v>18</v>
      </c>
      <c r="D53" s="163" t="s">
        <v>14</v>
      </c>
      <c r="E53" s="180">
        <v>13</v>
      </c>
      <c r="F53" s="163">
        <v>120</v>
      </c>
      <c r="G53" s="165">
        <v>1560</v>
      </c>
      <c r="H53" s="184"/>
    </row>
    <row r="54" s="147" customFormat="1" ht="20" customHeight="1" spans="1:8">
      <c r="A54" s="161"/>
      <c r="B54" s="161"/>
      <c r="C54" s="162" t="s">
        <v>19</v>
      </c>
      <c r="D54" s="163" t="s">
        <v>14</v>
      </c>
      <c r="E54" s="180">
        <v>9</v>
      </c>
      <c r="F54" s="163">
        <v>20</v>
      </c>
      <c r="G54" s="165">
        <v>180</v>
      </c>
      <c r="H54" s="185"/>
    </row>
    <row r="55" s="147" customFormat="1" ht="20" customHeight="1" spans="1:8">
      <c r="A55" s="161"/>
      <c r="B55" s="161"/>
      <c r="C55" s="162" t="s">
        <v>296</v>
      </c>
      <c r="D55" s="163" t="s">
        <v>14</v>
      </c>
      <c r="E55" s="180">
        <v>1</v>
      </c>
      <c r="F55" s="163">
        <v>70</v>
      </c>
      <c r="G55" s="165">
        <v>70</v>
      </c>
      <c r="H55" s="185"/>
    </row>
    <row r="56" s="147" customFormat="1" ht="20" customHeight="1" spans="1:8">
      <c r="A56" s="161"/>
      <c r="B56" s="161"/>
      <c r="C56" s="162" t="s">
        <v>17</v>
      </c>
      <c r="D56" s="163" t="s">
        <v>14</v>
      </c>
      <c r="E56" s="180">
        <v>2</v>
      </c>
      <c r="F56" s="163">
        <v>200</v>
      </c>
      <c r="G56" s="165">
        <v>400</v>
      </c>
      <c r="H56" s="185"/>
    </row>
    <row r="57" s="147" customFormat="1" ht="20" customHeight="1" spans="1:8">
      <c r="A57" s="161"/>
      <c r="B57" s="161"/>
      <c r="C57" s="162" t="s">
        <v>304</v>
      </c>
      <c r="D57" s="163" t="s">
        <v>14</v>
      </c>
      <c r="E57" s="180">
        <v>7</v>
      </c>
      <c r="F57" s="163">
        <v>5</v>
      </c>
      <c r="G57" s="165">
        <v>35</v>
      </c>
      <c r="H57" s="185"/>
    </row>
    <row r="58" s="147" customFormat="1" ht="20" customHeight="1" spans="1:8">
      <c r="A58" s="161"/>
      <c r="B58" s="161"/>
      <c r="C58" s="162" t="s">
        <v>301</v>
      </c>
      <c r="D58" s="163" t="s">
        <v>61</v>
      </c>
      <c r="E58" s="180">
        <v>1</v>
      </c>
      <c r="F58" s="163">
        <v>90</v>
      </c>
      <c r="G58" s="165">
        <v>90</v>
      </c>
      <c r="H58" s="185"/>
    </row>
    <row r="59" s="148" customFormat="1" ht="20" customHeight="1" spans="1:8">
      <c r="A59" s="168"/>
      <c r="B59" s="168" t="s">
        <v>80</v>
      </c>
      <c r="C59" s="170"/>
      <c r="D59" s="163"/>
      <c r="E59" s="182"/>
      <c r="F59" s="183"/>
      <c r="G59" s="169">
        <f>SUM(G53:G58)</f>
        <v>2335</v>
      </c>
      <c r="H59" s="186"/>
    </row>
    <row r="60" s="147" customFormat="1" ht="20" customHeight="1" spans="1:8">
      <c r="A60" s="161">
        <v>10</v>
      </c>
      <c r="B60" s="161" t="s">
        <v>308</v>
      </c>
      <c r="C60" s="162" t="s">
        <v>283</v>
      </c>
      <c r="D60" s="163" t="s">
        <v>14</v>
      </c>
      <c r="E60" s="180">
        <v>4</v>
      </c>
      <c r="F60" s="163">
        <v>35</v>
      </c>
      <c r="G60" s="165">
        <v>140</v>
      </c>
      <c r="H60" s="184"/>
    </row>
    <row r="61" s="147" customFormat="1" ht="20" customHeight="1" spans="1:8">
      <c r="A61" s="161"/>
      <c r="B61" s="161"/>
      <c r="C61" s="162" t="s">
        <v>294</v>
      </c>
      <c r="D61" s="163" t="s">
        <v>14</v>
      </c>
      <c r="E61" s="180">
        <v>1</v>
      </c>
      <c r="F61" s="163">
        <v>4</v>
      </c>
      <c r="G61" s="165">
        <v>4</v>
      </c>
      <c r="H61" s="185"/>
    </row>
    <row r="62" s="147" customFormat="1" ht="20" customHeight="1" spans="1:8">
      <c r="A62" s="161"/>
      <c r="B62" s="161"/>
      <c r="C62" s="162" t="s">
        <v>98</v>
      </c>
      <c r="D62" s="163" t="s">
        <v>14</v>
      </c>
      <c r="E62" s="180">
        <v>1</v>
      </c>
      <c r="F62" s="163">
        <v>100</v>
      </c>
      <c r="G62" s="165">
        <v>100</v>
      </c>
      <c r="H62" s="185"/>
    </row>
    <row r="63" s="147" customFormat="1" ht="20" customHeight="1" spans="1:8">
      <c r="A63" s="161"/>
      <c r="B63" s="161"/>
      <c r="C63" s="162" t="s">
        <v>298</v>
      </c>
      <c r="D63" s="163" t="s">
        <v>14</v>
      </c>
      <c r="E63" s="180">
        <v>3</v>
      </c>
      <c r="F63" s="163">
        <v>35</v>
      </c>
      <c r="G63" s="165">
        <v>105</v>
      </c>
      <c r="H63" s="185"/>
    </row>
    <row r="64" s="147" customFormat="1" ht="20" customHeight="1" spans="1:8">
      <c r="A64" s="161"/>
      <c r="B64" s="161"/>
      <c r="C64" s="162" t="s">
        <v>110</v>
      </c>
      <c r="D64" s="163" t="s">
        <v>14</v>
      </c>
      <c r="E64" s="180">
        <v>20</v>
      </c>
      <c r="F64" s="163">
        <v>10</v>
      </c>
      <c r="G64" s="165">
        <v>200</v>
      </c>
      <c r="H64" s="185"/>
    </row>
    <row r="65" s="147" customFormat="1" ht="20" customHeight="1" spans="1:8">
      <c r="A65" s="161"/>
      <c r="B65" s="161"/>
      <c r="C65" s="162" t="s">
        <v>97</v>
      </c>
      <c r="D65" s="163" t="s">
        <v>14</v>
      </c>
      <c r="E65" s="180">
        <v>2</v>
      </c>
      <c r="F65" s="163">
        <v>35</v>
      </c>
      <c r="G65" s="165">
        <v>70</v>
      </c>
      <c r="H65" s="185"/>
    </row>
    <row r="66" s="148" customFormat="1" ht="20" customHeight="1" spans="1:8">
      <c r="A66" s="168"/>
      <c r="B66" s="168" t="s">
        <v>80</v>
      </c>
      <c r="C66" s="170"/>
      <c r="D66" s="163"/>
      <c r="E66" s="182"/>
      <c r="F66" s="183"/>
      <c r="G66" s="169">
        <v>619</v>
      </c>
      <c r="H66" s="186"/>
    </row>
    <row r="67" s="147" customFormat="1" ht="20" customHeight="1" spans="1:8">
      <c r="A67" s="161">
        <v>11</v>
      </c>
      <c r="B67" s="161" t="s">
        <v>309</v>
      </c>
      <c r="C67" s="162" t="s">
        <v>283</v>
      </c>
      <c r="D67" s="163" t="s">
        <v>14</v>
      </c>
      <c r="E67" s="180">
        <v>1</v>
      </c>
      <c r="F67" s="163">
        <v>35</v>
      </c>
      <c r="G67" s="165">
        <v>35</v>
      </c>
      <c r="H67" s="184"/>
    </row>
    <row r="68" s="148" customFormat="1" ht="20" customHeight="1" spans="1:8">
      <c r="A68" s="168"/>
      <c r="B68" s="168" t="s">
        <v>80</v>
      </c>
      <c r="C68" s="170"/>
      <c r="D68" s="163"/>
      <c r="E68" s="182"/>
      <c r="F68" s="183"/>
      <c r="G68" s="169">
        <v>35</v>
      </c>
      <c r="H68" s="186"/>
    </row>
    <row r="69" s="147" customFormat="1" ht="20" customHeight="1" spans="1:8">
      <c r="A69" s="161">
        <v>12</v>
      </c>
      <c r="B69" s="161" t="s">
        <v>310</v>
      </c>
      <c r="C69" s="162" t="s">
        <v>117</v>
      </c>
      <c r="D69" s="163" t="s">
        <v>14</v>
      </c>
      <c r="E69" s="180">
        <v>5</v>
      </c>
      <c r="F69" s="163">
        <v>5</v>
      </c>
      <c r="G69" s="165">
        <v>25</v>
      </c>
      <c r="H69" s="184"/>
    </row>
    <row r="70" s="148" customFormat="1" ht="20" customHeight="1" spans="1:8">
      <c r="A70" s="168"/>
      <c r="B70" s="168" t="s">
        <v>80</v>
      </c>
      <c r="C70" s="170"/>
      <c r="D70" s="163"/>
      <c r="E70" s="182"/>
      <c r="F70" s="183"/>
      <c r="G70" s="169">
        <v>25</v>
      </c>
      <c r="H70" s="186"/>
    </row>
    <row r="71" s="147" customFormat="1" ht="20" customHeight="1" spans="1:8">
      <c r="A71" s="161">
        <v>13</v>
      </c>
      <c r="B71" s="161" t="s">
        <v>311</v>
      </c>
      <c r="C71" s="162" t="s">
        <v>19</v>
      </c>
      <c r="D71" s="163" t="s">
        <v>14</v>
      </c>
      <c r="E71" s="180">
        <v>1</v>
      </c>
      <c r="F71" s="163">
        <v>20</v>
      </c>
      <c r="G71" s="165">
        <v>20</v>
      </c>
      <c r="H71" s="184"/>
    </row>
    <row r="72" s="147" customFormat="1" ht="20" customHeight="1" spans="1:8">
      <c r="A72" s="161"/>
      <c r="B72" s="161"/>
      <c r="C72" s="162" t="s">
        <v>110</v>
      </c>
      <c r="D72" s="163" t="s">
        <v>14</v>
      </c>
      <c r="E72" s="180">
        <v>1</v>
      </c>
      <c r="F72" s="163">
        <v>10</v>
      </c>
      <c r="G72" s="165">
        <v>10</v>
      </c>
      <c r="H72" s="185"/>
    </row>
    <row r="73" s="148" customFormat="1" ht="20" customHeight="1" spans="1:8">
      <c r="A73" s="168"/>
      <c r="B73" s="168" t="s">
        <v>80</v>
      </c>
      <c r="C73" s="170"/>
      <c r="D73" s="163"/>
      <c r="E73" s="182"/>
      <c r="F73" s="183"/>
      <c r="G73" s="169">
        <v>30</v>
      </c>
      <c r="H73" s="186"/>
    </row>
    <row r="74" s="147" customFormat="1" ht="20" customHeight="1" spans="1:8">
      <c r="A74" s="161">
        <v>14</v>
      </c>
      <c r="B74" s="161" t="s">
        <v>312</v>
      </c>
      <c r="C74" s="162" t="s">
        <v>19</v>
      </c>
      <c r="D74" s="163" t="s">
        <v>14</v>
      </c>
      <c r="E74" s="180">
        <v>9</v>
      </c>
      <c r="F74" s="163">
        <v>20</v>
      </c>
      <c r="G74" s="165">
        <v>180</v>
      </c>
      <c r="H74" s="184"/>
    </row>
    <row r="75" s="147" customFormat="1" ht="20" customHeight="1" spans="1:8">
      <c r="A75" s="161"/>
      <c r="B75" s="161"/>
      <c r="C75" s="162" t="s">
        <v>17</v>
      </c>
      <c r="D75" s="163" t="s">
        <v>14</v>
      </c>
      <c r="E75" s="180">
        <v>1</v>
      </c>
      <c r="F75" s="163">
        <v>200</v>
      </c>
      <c r="G75" s="165">
        <v>200</v>
      </c>
      <c r="H75" s="185"/>
    </row>
    <row r="76" s="147" customFormat="1" ht="20" customHeight="1" spans="1:8">
      <c r="A76" s="161"/>
      <c r="B76" s="161"/>
      <c r="C76" s="162" t="s">
        <v>117</v>
      </c>
      <c r="D76" s="163" t="s">
        <v>14</v>
      </c>
      <c r="E76" s="180">
        <v>4</v>
      </c>
      <c r="F76" s="163">
        <v>5</v>
      </c>
      <c r="G76" s="165">
        <v>20</v>
      </c>
      <c r="H76" s="185"/>
    </row>
    <row r="77" s="147" customFormat="1" ht="20" customHeight="1" spans="1:8">
      <c r="A77" s="161"/>
      <c r="B77" s="161"/>
      <c r="C77" s="162" t="s">
        <v>283</v>
      </c>
      <c r="D77" s="163" t="s">
        <v>14</v>
      </c>
      <c r="E77" s="180">
        <v>2</v>
      </c>
      <c r="F77" s="163">
        <v>35</v>
      </c>
      <c r="G77" s="165">
        <v>70</v>
      </c>
      <c r="H77" s="185"/>
    </row>
    <row r="78" s="147" customFormat="1" ht="20" customHeight="1" spans="1:8">
      <c r="A78" s="161"/>
      <c r="B78" s="161"/>
      <c r="C78" s="162" t="s">
        <v>18</v>
      </c>
      <c r="D78" s="88" t="s">
        <v>14</v>
      </c>
      <c r="E78" s="109">
        <v>3</v>
      </c>
      <c r="F78" s="88">
        <v>120</v>
      </c>
      <c r="G78" s="88">
        <f t="shared" ref="G78:G80" si="1">E78*F78</f>
        <v>360</v>
      </c>
      <c r="H78" s="185"/>
    </row>
    <row r="79" s="147" customFormat="1" ht="20" customHeight="1" spans="1:8">
      <c r="A79" s="161"/>
      <c r="B79" s="161"/>
      <c r="C79" s="162" t="s">
        <v>109</v>
      </c>
      <c r="D79" s="88" t="s">
        <v>14</v>
      </c>
      <c r="E79" s="109">
        <v>5</v>
      </c>
      <c r="F79" s="88">
        <v>20</v>
      </c>
      <c r="G79" s="88">
        <f t="shared" si="1"/>
        <v>100</v>
      </c>
      <c r="H79" s="185"/>
    </row>
    <row r="80" s="147" customFormat="1" ht="20" customHeight="1" spans="1:8">
      <c r="A80" s="161"/>
      <c r="B80" s="161"/>
      <c r="C80" s="162" t="s">
        <v>116</v>
      </c>
      <c r="D80" s="88" t="s">
        <v>14</v>
      </c>
      <c r="E80" s="109">
        <v>3</v>
      </c>
      <c r="F80" s="88">
        <v>50</v>
      </c>
      <c r="G80" s="88">
        <f t="shared" si="1"/>
        <v>150</v>
      </c>
      <c r="H80" s="185"/>
    </row>
    <row r="81" s="147" customFormat="1" ht="20" customHeight="1" spans="1:8">
      <c r="A81" s="161"/>
      <c r="B81" s="161"/>
      <c r="C81" s="162" t="s">
        <v>18</v>
      </c>
      <c r="D81" s="163" t="s">
        <v>14</v>
      </c>
      <c r="E81" s="164">
        <v>5</v>
      </c>
      <c r="F81" s="165">
        <v>120</v>
      </c>
      <c r="G81" s="165">
        <v>600</v>
      </c>
      <c r="H81" s="185"/>
    </row>
    <row r="82" s="148" customFormat="1" ht="20" customHeight="1" spans="1:8">
      <c r="A82" s="168"/>
      <c r="B82" s="168" t="s">
        <v>80</v>
      </c>
      <c r="C82" s="169"/>
      <c r="D82" s="163"/>
      <c r="E82" s="171"/>
      <c r="F82" s="169"/>
      <c r="G82" s="169">
        <f>SUM(G74:G81)</f>
        <v>1680</v>
      </c>
      <c r="H82" s="186"/>
    </row>
    <row r="83" s="147" customFormat="1" ht="20" customHeight="1" spans="1:8">
      <c r="A83" s="161">
        <v>15</v>
      </c>
      <c r="B83" s="161" t="s">
        <v>313</v>
      </c>
      <c r="C83" s="165" t="s">
        <v>94</v>
      </c>
      <c r="D83" s="163" t="s">
        <v>14</v>
      </c>
      <c r="E83" s="164">
        <v>1</v>
      </c>
      <c r="F83" s="165">
        <v>100</v>
      </c>
      <c r="G83" s="165">
        <v>100</v>
      </c>
      <c r="H83" s="184"/>
    </row>
    <row r="84" s="147" customFormat="1" ht="20" customHeight="1" spans="1:8">
      <c r="A84" s="161"/>
      <c r="B84" s="161"/>
      <c r="C84" s="165" t="s">
        <v>117</v>
      </c>
      <c r="D84" s="163" t="s">
        <v>14</v>
      </c>
      <c r="E84" s="164">
        <v>1</v>
      </c>
      <c r="F84" s="165">
        <v>5</v>
      </c>
      <c r="G84" s="165">
        <v>5</v>
      </c>
      <c r="H84" s="185"/>
    </row>
    <row r="85" s="147" customFormat="1" ht="20" customHeight="1" spans="1:8">
      <c r="A85" s="161"/>
      <c r="B85" s="161"/>
      <c r="C85" s="165" t="s">
        <v>17</v>
      </c>
      <c r="D85" s="163" t="s">
        <v>14</v>
      </c>
      <c r="E85" s="164">
        <v>2</v>
      </c>
      <c r="F85" s="165">
        <v>200</v>
      </c>
      <c r="G85" s="165">
        <v>400</v>
      </c>
      <c r="H85" s="185"/>
    </row>
    <row r="86" s="147" customFormat="1" ht="20" customHeight="1" spans="1:8">
      <c r="A86" s="161"/>
      <c r="B86" s="161"/>
      <c r="C86" s="165" t="s">
        <v>18</v>
      </c>
      <c r="D86" s="163" t="s">
        <v>14</v>
      </c>
      <c r="E86" s="164">
        <v>2</v>
      </c>
      <c r="F86" s="165">
        <v>120</v>
      </c>
      <c r="G86" s="165">
        <v>240</v>
      </c>
      <c r="H86" s="185"/>
    </row>
    <row r="87" s="147" customFormat="1" ht="20" customHeight="1" spans="1:8">
      <c r="A87" s="161"/>
      <c r="B87" s="161"/>
      <c r="C87" s="162" t="s">
        <v>19</v>
      </c>
      <c r="D87" s="163" t="s">
        <v>14</v>
      </c>
      <c r="E87" s="173">
        <v>30</v>
      </c>
      <c r="F87" s="162">
        <v>20</v>
      </c>
      <c r="G87" s="165">
        <v>600</v>
      </c>
      <c r="H87" s="185"/>
    </row>
    <row r="88" s="147" customFormat="1" ht="20" customHeight="1" spans="1:8">
      <c r="A88" s="161"/>
      <c r="B88" s="161"/>
      <c r="C88" s="162" t="s">
        <v>127</v>
      </c>
      <c r="D88" s="163" t="s">
        <v>14</v>
      </c>
      <c r="E88" s="173">
        <v>1</v>
      </c>
      <c r="F88" s="162">
        <v>220</v>
      </c>
      <c r="G88" s="165">
        <v>220</v>
      </c>
      <c r="H88" s="185"/>
    </row>
    <row r="89" s="147" customFormat="1" ht="20" customHeight="1" spans="1:8">
      <c r="A89" s="161"/>
      <c r="B89" s="161"/>
      <c r="C89" s="162" t="s">
        <v>314</v>
      </c>
      <c r="D89" s="163" t="s">
        <v>61</v>
      </c>
      <c r="E89" s="173">
        <f>4*4*3</f>
        <v>48</v>
      </c>
      <c r="F89" s="162">
        <v>90</v>
      </c>
      <c r="G89" s="165">
        <f>E89*F89</f>
        <v>4320</v>
      </c>
      <c r="H89" s="185"/>
    </row>
    <row r="90" s="148" customFormat="1" ht="20" customHeight="1" spans="1:8">
      <c r="A90" s="168"/>
      <c r="B90" s="168" t="s">
        <v>80</v>
      </c>
      <c r="C90" s="170"/>
      <c r="D90" s="163"/>
      <c r="E90" s="174"/>
      <c r="F90" s="170"/>
      <c r="G90" s="169">
        <f>SUM(G83:G89)</f>
        <v>5885</v>
      </c>
      <c r="H90" s="186"/>
    </row>
    <row r="91" s="147" customFormat="1" ht="20" customHeight="1" spans="1:8">
      <c r="A91" s="161">
        <v>16</v>
      </c>
      <c r="B91" s="161" t="s">
        <v>315</v>
      </c>
      <c r="C91" s="162" t="s">
        <v>117</v>
      </c>
      <c r="D91" s="163" t="s">
        <v>14</v>
      </c>
      <c r="E91" s="173">
        <v>6</v>
      </c>
      <c r="F91" s="162">
        <v>5</v>
      </c>
      <c r="G91" s="165">
        <v>30</v>
      </c>
      <c r="H91" s="184"/>
    </row>
    <row r="92" s="147" customFormat="1" ht="20" customHeight="1" spans="1:8">
      <c r="A92" s="161"/>
      <c r="B92" s="161"/>
      <c r="C92" s="162" t="s">
        <v>293</v>
      </c>
      <c r="D92" s="163" t="s">
        <v>14</v>
      </c>
      <c r="E92" s="173">
        <v>4</v>
      </c>
      <c r="F92" s="162">
        <v>5</v>
      </c>
      <c r="G92" s="165">
        <v>20</v>
      </c>
      <c r="H92" s="185"/>
    </row>
    <row r="93" s="148" customFormat="1" ht="20" customHeight="1" spans="1:8">
      <c r="A93" s="168"/>
      <c r="B93" s="168" t="s">
        <v>80</v>
      </c>
      <c r="C93" s="170"/>
      <c r="D93" s="163"/>
      <c r="E93" s="174"/>
      <c r="F93" s="170"/>
      <c r="G93" s="169">
        <v>50</v>
      </c>
      <c r="H93" s="186"/>
    </row>
    <row r="94" s="147" customFormat="1" ht="20" customHeight="1" spans="1:8">
      <c r="A94" s="161">
        <v>17</v>
      </c>
      <c r="B94" s="161" t="s">
        <v>316</v>
      </c>
      <c r="C94" s="162" t="s">
        <v>18</v>
      </c>
      <c r="D94" s="163" t="s">
        <v>14</v>
      </c>
      <c r="E94" s="173">
        <v>1</v>
      </c>
      <c r="F94" s="162">
        <v>120</v>
      </c>
      <c r="G94" s="165">
        <v>120</v>
      </c>
      <c r="H94" s="184"/>
    </row>
    <row r="95" s="147" customFormat="1" ht="20" customHeight="1" spans="1:8">
      <c r="A95" s="161"/>
      <c r="B95" s="161"/>
      <c r="C95" s="162" t="s">
        <v>19</v>
      </c>
      <c r="D95" s="163" t="s">
        <v>14</v>
      </c>
      <c r="E95" s="173">
        <v>25</v>
      </c>
      <c r="F95" s="162">
        <v>20</v>
      </c>
      <c r="G95" s="165">
        <v>500</v>
      </c>
      <c r="H95" s="185"/>
    </row>
    <row r="96" s="147" customFormat="1" ht="20" customHeight="1" spans="1:8">
      <c r="A96" s="161"/>
      <c r="B96" s="161"/>
      <c r="C96" s="162" t="s">
        <v>283</v>
      </c>
      <c r="D96" s="163" t="s">
        <v>14</v>
      </c>
      <c r="E96" s="173">
        <v>1</v>
      </c>
      <c r="F96" s="162">
        <v>35</v>
      </c>
      <c r="G96" s="165">
        <v>35</v>
      </c>
      <c r="H96" s="185"/>
    </row>
    <row r="97" s="148" customFormat="1" ht="20" customHeight="1" spans="1:8">
      <c r="A97" s="168"/>
      <c r="B97" s="168" t="s">
        <v>80</v>
      </c>
      <c r="C97" s="170"/>
      <c r="D97" s="163"/>
      <c r="E97" s="174"/>
      <c r="F97" s="170"/>
      <c r="G97" s="169">
        <v>655</v>
      </c>
      <c r="H97" s="186"/>
    </row>
    <row r="98" s="147" customFormat="1" ht="20" customHeight="1" spans="1:8">
      <c r="A98" s="161">
        <v>18</v>
      </c>
      <c r="B98" s="161" t="s">
        <v>317</v>
      </c>
      <c r="C98" s="162" t="s">
        <v>17</v>
      </c>
      <c r="D98" s="163" t="s">
        <v>14</v>
      </c>
      <c r="E98" s="173">
        <v>1</v>
      </c>
      <c r="F98" s="162">
        <v>200</v>
      </c>
      <c r="G98" s="165">
        <v>200</v>
      </c>
      <c r="H98" s="184"/>
    </row>
    <row r="99" s="147" customFormat="1" ht="20" customHeight="1" spans="1:8">
      <c r="A99" s="161"/>
      <c r="B99" s="161"/>
      <c r="C99" s="162" t="s">
        <v>18</v>
      </c>
      <c r="D99" s="163" t="s">
        <v>14</v>
      </c>
      <c r="E99" s="173">
        <v>4</v>
      </c>
      <c r="F99" s="162">
        <v>120</v>
      </c>
      <c r="G99" s="165">
        <v>480</v>
      </c>
      <c r="H99" s="185"/>
    </row>
    <row r="100" s="147" customFormat="1" ht="20" customHeight="1" spans="1:8">
      <c r="A100" s="161"/>
      <c r="B100" s="161"/>
      <c r="C100" s="162" t="s">
        <v>19</v>
      </c>
      <c r="D100" s="163" t="s">
        <v>14</v>
      </c>
      <c r="E100" s="173">
        <v>15</v>
      </c>
      <c r="F100" s="162">
        <v>20</v>
      </c>
      <c r="G100" s="165">
        <v>300</v>
      </c>
      <c r="H100" s="185"/>
    </row>
    <row r="101" s="147" customFormat="1" ht="20" customHeight="1" spans="1:8">
      <c r="A101" s="161"/>
      <c r="B101" s="161"/>
      <c r="C101" s="162" t="s">
        <v>94</v>
      </c>
      <c r="D101" s="163" t="s">
        <v>14</v>
      </c>
      <c r="E101" s="173">
        <v>1</v>
      </c>
      <c r="F101" s="162">
        <v>100</v>
      </c>
      <c r="G101" s="165">
        <v>100</v>
      </c>
      <c r="H101" s="185"/>
    </row>
    <row r="102" s="147" customFormat="1" ht="20" customHeight="1" spans="1:8">
      <c r="A102" s="161"/>
      <c r="B102" s="161"/>
      <c r="C102" s="165" t="s">
        <v>304</v>
      </c>
      <c r="D102" s="163" t="s">
        <v>14</v>
      </c>
      <c r="E102" s="164">
        <v>20</v>
      </c>
      <c r="F102" s="165">
        <v>5</v>
      </c>
      <c r="G102" s="165">
        <v>100</v>
      </c>
      <c r="H102" s="185"/>
    </row>
    <row r="103" s="148" customFormat="1" ht="20" customHeight="1" spans="1:8">
      <c r="A103" s="168"/>
      <c r="B103" s="169" t="s">
        <v>80</v>
      </c>
      <c r="C103" s="169"/>
      <c r="D103" s="163"/>
      <c r="E103" s="171"/>
      <c r="F103" s="169"/>
      <c r="G103" s="169">
        <v>1180</v>
      </c>
      <c r="H103" s="186"/>
    </row>
    <row r="104" s="147" customFormat="1" ht="20" customHeight="1" spans="1:8">
      <c r="A104" s="161">
        <v>19</v>
      </c>
      <c r="B104" s="165" t="s">
        <v>318</v>
      </c>
      <c r="C104" s="162" t="s">
        <v>18</v>
      </c>
      <c r="D104" s="163" t="s">
        <v>14</v>
      </c>
      <c r="E104" s="173">
        <v>7</v>
      </c>
      <c r="F104" s="162">
        <v>120</v>
      </c>
      <c r="G104" s="165">
        <v>840</v>
      </c>
      <c r="H104" s="166"/>
    </row>
    <row r="105" s="147" customFormat="1" ht="20" customHeight="1" spans="1:8">
      <c r="A105" s="161"/>
      <c r="B105" s="165"/>
      <c r="C105" s="162" t="s">
        <v>109</v>
      </c>
      <c r="D105" s="163" t="s">
        <v>14</v>
      </c>
      <c r="E105" s="173">
        <v>9</v>
      </c>
      <c r="F105" s="162">
        <v>20</v>
      </c>
      <c r="G105" s="165">
        <v>180</v>
      </c>
      <c r="H105" s="167"/>
    </row>
    <row r="106" s="147" customFormat="1" ht="20" customHeight="1" spans="1:8">
      <c r="A106" s="161"/>
      <c r="B106" s="165"/>
      <c r="C106" s="162" t="s">
        <v>283</v>
      </c>
      <c r="D106" s="163" t="s">
        <v>14</v>
      </c>
      <c r="E106" s="173">
        <v>8</v>
      </c>
      <c r="F106" s="162">
        <v>35</v>
      </c>
      <c r="G106" s="165">
        <v>280</v>
      </c>
      <c r="H106" s="167"/>
    </row>
    <row r="107" s="148" customFormat="1" ht="20" customHeight="1" spans="1:8">
      <c r="A107" s="161"/>
      <c r="B107" s="165"/>
      <c r="C107" s="162" t="s">
        <v>17</v>
      </c>
      <c r="D107" s="163" t="s">
        <v>14</v>
      </c>
      <c r="E107" s="173">
        <v>2</v>
      </c>
      <c r="F107" s="162">
        <v>200</v>
      </c>
      <c r="G107" s="165">
        <v>400</v>
      </c>
      <c r="H107" s="167"/>
    </row>
    <row r="108" s="147" customFormat="1" ht="20" customHeight="1" spans="1:8">
      <c r="A108" s="161"/>
      <c r="B108" s="165"/>
      <c r="C108" s="162" t="s">
        <v>319</v>
      </c>
      <c r="D108" s="163" t="s">
        <v>14</v>
      </c>
      <c r="E108" s="173">
        <v>5</v>
      </c>
      <c r="F108" s="162">
        <v>5</v>
      </c>
      <c r="G108" s="165">
        <v>25</v>
      </c>
      <c r="H108" s="167"/>
    </row>
    <row r="109" s="147" customFormat="1" ht="20" customHeight="1" spans="1:8">
      <c r="A109" s="161"/>
      <c r="B109" s="165"/>
      <c r="C109" s="162" t="s">
        <v>301</v>
      </c>
      <c r="D109" s="163" t="s">
        <v>14</v>
      </c>
      <c r="E109" s="173">
        <v>1</v>
      </c>
      <c r="F109" s="162">
        <v>90</v>
      </c>
      <c r="G109" s="165">
        <v>90</v>
      </c>
      <c r="H109" s="167"/>
    </row>
    <row r="110" s="148" customFormat="1" ht="20" customHeight="1" spans="1:8">
      <c r="A110" s="168"/>
      <c r="B110" s="168" t="s">
        <v>80</v>
      </c>
      <c r="C110" s="170"/>
      <c r="D110" s="163"/>
      <c r="E110" s="174"/>
      <c r="F110" s="170"/>
      <c r="G110" s="169">
        <v>1725</v>
      </c>
      <c r="H110" s="172"/>
    </row>
    <row r="111" s="147" customFormat="1" ht="20" customHeight="1" spans="1:8">
      <c r="A111" s="161">
        <v>20</v>
      </c>
      <c r="B111" s="165" t="s">
        <v>320</v>
      </c>
      <c r="C111" s="165" t="s">
        <v>321</v>
      </c>
      <c r="D111" s="163" t="s">
        <v>14</v>
      </c>
      <c r="E111" s="164">
        <v>4</v>
      </c>
      <c r="F111" s="165">
        <v>35</v>
      </c>
      <c r="G111" s="165">
        <v>140</v>
      </c>
      <c r="H111" s="166"/>
    </row>
    <row r="112" s="147" customFormat="1" ht="20" customHeight="1" spans="1:8">
      <c r="A112" s="161"/>
      <c r="B112" s="165"/>
      <c r="C112" s="165" t="s">
        <v>18</v>
      </c>
      <c r="D112" s="163" t="s">
        <v>14</v>
      </c>
      <c r="E112" s="164">
        <v>1</v>
      </c>
      <c r="F112" s="165">
        <v>120</v>
      </c>
      <c r="G112" s="165">
        <v>120</v>
      </c>
      <c r="H112" s="167"/>
    </row>
    <row r="113" s="148" customFormat="1" ht="20" customHeight="1" spans="1:8">
      <c r="A113" s="168"/>
      <c r="B113" s="169" t="s">
        <v>80</v>
      </c>
      <c r="C113" s="169"/>
      <c r="D113" s="163"/>
      <c r="E113" s="171"/>
      <c r="F113" s="169"/>
      <c r="G113" s="169">
        <v>260</v>
      </c>
      <c r="H113" s="172"/>
    </row>
    <row r="114" s="147" customFormat="1" ht="20" customHeight="1" spans="1:8">
      <c r="A114" s="161">
        <v>21</v>
      </c>
      <c r="B114" s="161" t="s">
        <v>322</v>
      </c>
      <c r="C114" s="165" t="s">
        <v>19</v>
      </c>
      <c r="D114" s="163" t="s">
        <v>14</v>
      </c>
      <c r="E114" s="173">
        <v>7</v>
      </c>
      <c r="F114" s="162">
        <v>20</v>
      </c>
      <c r="G114" s="165">
        <v>140</v>
      </c>
      <c r="H114" s="166"/>
    </row>
    <row r="115" s="148" customFormat="1" ht="20" customHeight="1" spans="1:8">
      <c r="A115" s="168"/>
      <c r="B115" s="168" t="s">
        <v>80</v>
      </c>
      <c r="C115" s="170"/>
      <c r="D115" s="163"/>
      <c r="E115" s="174"/>
      <c r="F115" s="170"/>
      <c r="G115" s="169">
        <v>140</v>
      </c>
      <c r="H115" s="172"/>
    </row>
    <row r="116" s="147" customFormat="1" ht="20" customHeight="1" spans="1:8">
      <c r="A116" s="161">
        <v>22</v>
      </c>
      <c r="B116" s="161" t="s">
        <v>323</v>
      </c>
      <c r="C116" s="162" t="s">
        <v>17</v>
      </c>
      <c r="D116" s="163" t="s">
        <v>14</v>
      </c>
      <c r="E116" s="173">
        <v>1</v>
      </c>
      <c r="F116" s="162">
        <v>200</v>
      </c>
      <c r="G116" s="165">
        <v>200</v>
      </c>
      <c r="H116" s="175"/>
    </row>
    <row r="117" s="147" customFormat="1" ht="20" customHeight="1" spans="1:8">
      <c r="A117" s="161"/>
      <c r="B117" s="161"/>
      <c r="C117" s="162" t="s">
        <v>18</v>
      </c>
      <c r="D117" s="163" t="s">
        <v>14</v>
      </c>
      <c r="E117" s="173">
        <v>5</v>
      </c>
      <c r="F117" s="162">
        <v>120</v>
      </c>
      <c r="G117" s="165">
        <v>600</v>
      </c>
      <c r="H117" s="176"/>
    </row>
    <row r="118" s="147" customFormat="1" ht="20" customHeight="1" spans="1:8">
      <c r="A118" s="161"/>
      <c r="B118" s="161"/>
      <c r="C118" s="162" t="s">
        <v>19</v>
      </c>
      <c r="D118" s="163" t="s">
        <v>14</v>
      </c>
      <c r="E118" s="173">
        <v>15</v>
      </c>
      <c r="F118" s="162">
        <v>20</v>
      </c>
      <c r="G118" s="165">
        <v>300</v>
      </c>
      <c r="H118" s="176"/>
    </row>
    <row r="119" s="147" customFormat="1" ht="20" customHeight="1" spans="1:8">
      <c r="A119" s="161"/>
      <c r="B119" s="161"/>
      <c r="C119" s="162" t="s">
        <v>324</v>
      </c>
      <c r="D119" s="163" t="s">
        <v>14</v>
      </c>
      <c r="E119" s="173">
        <v>1</v>
      </c>
      <c r="F119" s="162">
        <v>100</v>
      </c>
      <c r="G119" s="165">
        <v>100</v>
      </c>
      <c r="H119" s="176"/>
    </row>
    <row r="120" s="147" customFormat="1" ht="20" customHeight="1" spans="1:8">
      <c r="A120" s="161"/>
      <c r="B120" s="161"/>
      <c r="C120" s="162" t="s">
        <v>321</v>
      </c>
      <c r="D120" s="163" t="s">
        <v>14</v>
      </c>
      <c r="E120" s="173">
        <v>4</v>
      </c>
      <c r="F120" s="162">
        <v>35</v>
      </c>
      <c r="G120" s="165">
        <v>140</v>
      </c>
      <c r="H120" s="176"/>
    </row>
    <row r="121" s="147" customFormat="1" ht="20" customHeight="1" spans="1:8">
      <c r="A121" s="161"/>
      <c r="B121" s="161"/>
      <c r="C121" s="162" t="s">
        <v>94</v>
      </c>
      <c r="D121" s="163" t="s">
        <v>14</v>
      </c>
      <c r="E121" s="173">
        <v>1</v>
      </c>
      <c r="F121" s="162">
        <v>100</v>
      </c>
      <c r="G121" s="165">
        <v>100</v>
      </c>
      <c r="H121" s="176"/>
    </row>
    <row r="122" s="147" customFormat="1" ht="20" customHeight="1" spans="1:8">
      <c r="A122" s="161"/>
      <c r="B122" s="161"/>
      <c r="C122" s="162" t="s">
        <v>117</v>
      </c>
      <c r="D122" s="163" t="s">
        <v>14</v>
      </c>
      <c r="E122" s="173">
        <v>6</v>
      </c>
      <c r="F122" s="162">
        <v>5</v>
      </c>
      <c r="G122" s="165">
        <v>30</v>
      </c>
      <c r="H122" s="176"/>
    </row>
    <row r="123" s="148" customFormat="1" ht="20" customHeight="1" spans="1:8">
      <c r="A123" s="168"/>
      <c r="B123" s="168" t="s">
        <v>80</v>
      </c>
      <c r="C123" s="170"/>
      <c r="D123" s="163"/>
      <c r="E123" s="174"/>
      <c r="F123" s="170"/>
      <c r="G123" s="169">
        <v>1470</v>
      </c>
      <c r="H123" s="177"/>
    </row>
    <row r="124" s="147" customFormat="1" ht="20" customHeight="1" spans="1:8">
      <c r="A124" s="161">
        <v>23</v>
      </c>
      <c r="B124" s="161" t="s">
        <v>325</v>
      </c>
      <c r="C124" s="162" t="s">
        <v>17</v>
      </c>
      <c r="D124" s="163" t="s">
        <v>14</v>
      </c>
      <c r="E124" s="173">
        <v>5</v>
      </c>
      <c r="F124" s="162">
        <v>200</v>
      </c>
      <c r="G124" s="165">
        <v>1000</v>
      </c>
      <c r="H124" s="175"/>
    </row>
    <row r="125" s="147" customFormat="1" ht="20" customHeight="1" spans="1:8">
      <c r="A125" s="161"/>
      <c r="B125" s="161"/>
      <c r="C125" s="162" t="s">
        <v>18</v>
      </c>
      <c r="D125" s="163" t="s">
        <v>14</v>
      </c>
      <c r="E125" s="173">
        <v>2</v>
      </c>
      <c r="F125" s="162">
        <v>120</v>
      </c>
      <c r="G125" s="165">
        <v>240</v>
      </c>
      <c r="H125" s="176"/>
    </row>
    <row r="126" s="147" customFormat="1" ht="29" customHeight="1" spans="1:8">
      <c r="A126" s="161"/>
      <c r="B126" s="161"/>
      <c r="C126" s="162" t="s">
        <v>326</v>
      </c>
      <c r="D126" s="163" t="s">
        <v>61</v>
      </c>
      <c r="E126" s="187">
        <f>1.3*1*1.5</f>
        <v>1.95</v>
      </c>
      <c r="F126" s="162">
        <v>90</v>
      </c>
      <c r="G126" s="165">
        <f>E126*F126</f>
        <v>175.5</v>
      </c>
      <c r="H126" s="176"/>
    </row>
    <row r="127" s="148" customFormat="1" ht="20" customHeight="1" spans="1:8">
      <c r="A127" s="168"/>
      <c r="B127" s="168" t="s">
        <v>80</v>
      </c>
      <c r="C127" s="188"/>
      <c r="D127" s="163" t="s">
        <v>14</v>
      </c>
      <c r="E127" s="174"/>
      <c r="F127" s="170"/>
      <c r="G127" s="169">
        <f>SUM(G124:G126)</f>
        <v>1415.5</v>
      </c>
      <c r="H127" s="177"/>
    </row>
    <row r="128" s="147" customFormat="1" ht="20" customHeight="1" spans="1:8">
      <c r="A128" s="161">
        <v>24</v>
      </c>
      <c r="B128" s="161" t="s">
        <v>327</v>
      </c>
      <c r="C128" s="162" t="s">
        <v>19</v>
      </c>
      <c r="D128" s="163" t="s">
        <v>14</v>
      </c>
      <c r="E128" s="173">
        <v>4</v>
      </c>
      <c r="F128" s="162">
        <v>20</v>
      </c>
      <c r="G128" s="165">
        <v>80</v>
      </c>
      <c r="H128" s="175"/>
    </row>
    <row r="129" s="147" customFormat="1" ht="20" customHeight="1" spans="1:8">
      <c r="A129" s="161"/>
      <c r="B129" s="161"/>
      <c r="C129" s="162" t="s">
        <v>18</v>
      </c>
      <c r="D129" s="163" t="s">
        <v>14</v>
      </c>
      <c r="E129" s="173">
        <v>1</v>
      </c>
      <c r="F129" s="162">
        <v>120</v>
      </c>
      <c r="G129" s="165">
        <v>120</v>
      </c>
      <c r="H129" s="176"/>
    </row>
    <row r="130" s="147" customFormat="1" ht="20" customHeight="1" spans="1:8">
      <c r="A130" s="161"/>
      <c r="B130" s="161"/>
      <c r="C130" s="162" t="s">
        <v>110</v>
      </c>
      <c r="D130" s="163" t="s">
        <v>14</v>
      </c>
      <c r="E130" s="173">
        <v>3</v>
      </c>
      <c r="F130" s="162">
        <v>10</v>
      </c>
      <c r="G130" s="165">
        <v>30</v>
      </c>
      <c r="H130" s="176"/>
    </row>
    <row r="131" s="147" customFormat="1" ht="20" customHeight="1" spans="1:8">
      <c r="A131" s="161"/>
      <c r="B131" s="161"/>
      <c r="C131" s="162" t="s">
        <v>18</v>
      </c>
      <c r="D131" s="163" t="s">
        <v>14</v>
      </c>
      <c r="E131" s="173">
        <v>1</v>
      </c>
      <c r="F131" s="162">
        <v>90</v>
      </c>
      <c r="G131" s="165">
        <v>90</v>
      </c>
      <c r="H131" s="176"/>
    </row>
    <row r="132" s="147" customFormat="1" ht="20" customHeight="1" spans="1:8">
      <c r="A132" s="161"/>
      <c r="B132" s="161"/>
      <c r="C132" s="162" t="s">
        <v>328</v>
      </c>
      <c r="D132" s="163" t="s">
        <v>14</v>
      </c>
      <c r="E132" s="173">
        <v>12</v>
      </c>
      <c r="F132" s="162">
        <v>15</v>
      </c>
      <c r="G132" s="165">
        <v>180</v>
      </c>
      <c r="H132" s="176"/>
    </row>
    <row r="133" s="147" customFormat="1" ht="20" customHeight="1" spans="1:8">
      <c r="A133" s="161"/>
      <c r="B133" s="161"/>
      <c r="C133" s="162" t="s">
        <v>329</v>
      </c>
      <c r="D133" s="163" t="s">
        <v>61</v>
      </c>
      <c r="E133" s="187">
        <f>1.9*1.4*1.3</f>
        <v>3.458</v>
      </c>
      <c r="F133" s="162">
        <v>50</v>
      </c>
      <c r="G133" s="165">
        <f>E133*F133</f>
        <v>172.9</v>
      </c>
      <c r="H133" s="176"/>
    </row>
    <row r="134" s="148" customFormat="1" ht="20" customHeight="1" spans="1:8">
      <c r="A134" s="168"/>
      <c r="B134" s="168" t="s">
        <v>80</v>
      </c>
      <c r="C134" s="170"/>
      <c r="D134" s="163" t="s">
        <v>14</v>
      </c>
      <c r="E134" s="174"/>
      <c r="F134" s="170"/>
      <c r="G134" s="169">
        <f>SUM(G128:G133)</f>
        <v>672.9</v>
      </c>
      <c r="H134" s="177"/>
    </row>
    <row r="135" s="147" customFormat="1" ht="20" customHeight="1" spans="1:8">
      <c r="A135" s="161">
        <v>25</v>
      </c>
      <c r="B135" s="161" t="s">
        <v>330</v>
      </c>
      <c r="C135" s="162" t="s">
        <v>17</v>
      </c>
      <c r="D135" s="163" t="s">
        <v>14</v>
      </c>
      <c r="E135" s="173">
        <v>3</v>
      </c>
      <c r="F135" s="162">
        <v>200</v>
      </c>
      <c r="G135" s="165">
        <v>600</v>
      </c>
      <c r="H135" s="175"/>
    </row>
    <row r="136" s="147" customFormat="1" ht="20" customHeight="1" spans="1:8">
      <c r="A136" s="161"/>
      <c r="B136" s="161"/>
      <c r="C136" s="162" t="s">
        <v>18</v>
      </c>
      <c r="D136" s="163" t="s">
        <v>14</v>
      </c>
      <c r="E136" s="173">
        <v>4</v>
      </c>
      <c r="F136" s="162">
        <v>120</v>
      </c>
      <c r="G136" s="165">
        <v>480</v>
      </c>
      <c r="H136" s="176"/>
    </row>
    <row r="137" s="147" customFormat="1" ht="20" customHeight="1" spans="1:8">
      <c r="A137" s="161"/>
      <c r="B137" s="161"/>
      <c r="C137" s="162" t="s">
        <v>19</v>
      </c>
      <c r="D137" s="163" t="s">
        <v>14</v>
      </c>
      <c r="E137" s="173">
        <v>10</v>
      </c>
      <c r="F137" s="162">
        <v>20</v>
      </c>
      <c r="G137" s="165">
        <v>200</v>
      </c>
      <c r="H137" s="176"/>
    </row>
    <row r="138" s="147" customFormat="1" ht="20" customHeight="1" spans="1:8">
      <c r="A138" s="161"/>
      <c r="B138" s="161"/>
      <c r="C138" s="162" t="s">
        <v>328</v>
      </c>
      <c r="D138" s="163" t="s">
        <v>14</v>
      </c>
      <c r="E138" s="173">
        <v>1</v>
      </c>
      <c r="F138" s="162">
        <v>15</v>
      </c>
      <c r="G138" s="165">
        <v>15</v>
      </c>
      <c r="H138" s="176"/>
    </row>
    <row r="139" s="147" customFormat="1" ht="20" customHeight="1" spans="1:8">
      <c r="A139" s="161"/>
      <c r="B139" s="161"/>
      <c r="C139" s="162" t="s">
        <v>331</v>
      </c>
      <c r="D139" s="163" t="s">
        <v>14</v>
      </c>
      <c r="E139" s="173">
        <v>1</v>
      </c>
      <c r="F139" s="162">
        <v>20</v>
      </c>
      <c r="G139" s="165">
        <v>20</v>
      </c>
      <c r="H139" s="176"/>
    </row>
    <row r="140" s="147" customFormat="1" ht="20" customHeight="1" spans="1:8">
      <c r="A140" s="161"/>
      <c r="B140" s="161"/>
      <c r="C140" s="162" t="s">
        <v>94</v>
      </c>
      <c r="D140" s="163" t="s">
        <v>14</v>
      </c>
      <c r="E140" s="173">
        <v>4</v>
      </c>
      <c r="F140" s="162">
        <v>100</v>
      </c>
      <c r="G140" s="165">
        <v>400</v>
      </c>
      <c r="H140" s="176"/>
    </row>
    <row r="141" s="147" customFormat="1" ht="20" customHeight="1" spans="1:8">
      <c r="A141" s="161"/>
      <c r="B141" s="161"/>
      <c r="C141" s="162" t="s">
        <v>332</v>
      </c>
      <c r="D141" s="163" t="s">
        <v>14</v>
      </c>
      <c r="E141" s="173">
        <v>3</v>
      </c>
      <c r="F141" s="162">
        <v>50</v>
      </c>
      <c r="G141" s="165">
        <v>150</v>
      </c>
      <c r="H141" s="176"/>
    </row>
    <row r="142" s="147" customFormat="1" ht="29" customHeight="1" spans="1:8">
      <c r="A142" s="161"/>
      <c r="B142" s="161"/>
      <c r="C142" s="162" t="s">
        <v>333</v>
      </c>
      <c r="D142" s="163" t="s">
        <v>61</v>
      </c>
      <c r="E142" s="187">
        <f>1.8*1.5*1.8</f>
        <v>4.86</v>
      </c>
      <c r="F142" s="162">
        <v>90</v>
      </c>
      <c r="G142" s="162">
        <f>E142*F142</f>
        <v>437.4</v>
      </c>
      <c r="H142" s="176"/>
    </row>
    <row r="143" s="147" customFormat="1" ht="32" customHeight="1" spans="1:8">
      <c r="A143" s="161"/>
      <c r="B143" s="161"/>
      <c r="C143" s="162" t="s">
        <v>334</v>
      </c>
      <c r="D143" s="163" t="s">
        <v>61</v>
      </c>
      <c r="E143" s="187">
        <f>1.2*1.2*1.2</f>
        <v>1.728</v>
      </c>
      <c r="F143" s="162">
        <v>90</v>
      </c>
      <c r="G143" s="162">
        <f>E143*F143</f>
        <v>155.52</v>
      </c>
      <c r="H143" s="176"/>
    </row>
    <row r="144" s="148" customFormat="1" ht="20" customHeight="1" spans="1:8">
      <c r="A144" s="168"/>
      <c r="B144" s="168" t="s">
        <v>80</v>
      </c>
      <c r="C144" s="170"/>
      <c r="D144" s="163"/>
      <c r="E144" s="174"/>
      <c r="F144" s="170"/>
      <c r="G144" s="169">
        <f>SUM(G135:G143)</f>
        <v>2457.92</v>
      </c>
      <c r="H144" s="177"/>
    </row>
    <row r="145" s="147" customFormat="1" ht="20" customHeight="1" spans="1:8">
      <c r="A145" s="161">
        <v>26</v>
      </c>
      <c r="B145" s="161" t="s">
        <v>335</v>
      </c>
      <c r="C145" s="162" t="s">
        <v>19</v>
      </c>
      <c r="D145" s="163" t="s">
        <v>14</v>
      </c>
      <c r="E145" s="173">
        <v>8</v>
      </c>
      <c r="F145" s="162">
        <v>20</v>
      </c>
      <c r="G145" s="165">
        <v>160</v>
      </c>
      <c r="H145" s="175"/>
    </row>
    <row r="146" s="147" customFormat="1" ht="20" customHeight="1" spans="1:8">
      <c r="A146" s="161"/>
      <c r="B146" s="161"/>
      <c r="C146" s="162" t="s">
        <v>328</v>
      </c>
      <c r="D146" s="163" t="s">
        <v>14</v>
      </c>
      <c r="E146" s="173">
        <v>7</v>
      </c>
      <c r="F146" s="162">
        <v>15</v>
      </c>
      <c r="G146" s="165">
        <v>105</v>
      </c>
      <c r="H146" s="176"/>
    </row>
    <row r="147" s="147" customFormat="1" ht="20" customHeight="1" spans="1:8">
      <c r="A147" s="161"/>
      <c r="B147" s="161"/>
      <c r="C147" s="162" t="s">
        <v>116</v>
      </c>
      <c r="D147" s="163" t="s">
        <v>14</v>
      </c>
      <c r="E147" s="173">
        <v>1</v>
      </c>
      <c r="F147" s="162">
        <v>50</v>
      </c>
      <c r="G147" s="165">
        <v>50</v>
      </c>
      <c r="H147" s="176"/>
    </row>
    <row r="148" s="147" customFormat="1" ht="20" customHeight="1" spans="1:8">
      <c r="A148" s="161"/>
      <c r="B148" s="161"/>
      <c r="C148" s="162" t="s">
        <v>18</v>
      </c>
      <c r="D148" s="163" t="s">
        <v>14</v>
      </c>
      <c r="E148" s="173">
        <v>1</v>
      </c>
      <c r="F148" s="162">
        <v>120</v>
      </c>
      <c r="G148" s="165">
        <v>120</v>
      </c>
      <c r="H148" s="176"/>
    </row>
    <row r="149" s="147" customFormat="1" ht="20" customHeight="1" spans="1:8">
      <c r="A149" s="161"/>
      <c r="B149" s="161"/>
      <c r="C149" s="162" t="s">
        <v>110</v>
      </c>
      <c r="D149" s="163" t="s">
        <v>14</v>
      </c>
      <c r="E149" s="173">
        <v>2</v>
      </c>
      <c r="F149" s="162">
        <v>10</v>
      </c>
      <c r="G149" s="165">
        <v>20</v>
      </c>
      <c r="H149" s="176"/>
    </row>
    <row r="150" s="147" customFormat="1" ht="20" customHeight="1" spans="1:8">
      <c r="A150" s="161"/>
      <c r="B150" s="161"/>
      <c r="C150" s="162" t="s">
        <v>94</v>
      </c>
      <c r="D150" s="163" t="s">
        <v>14</v>
      </c>
      <c r="E150" s="173">
        <v>1</v>
      </c>
      <c r="F150" s="162">
        <v>100</v>
      </c>
      <c r="G150" s="165">
        <v>100</v>
      </c>
      <c r="H150" s="176"/>
    </row>
    <row r="151" s="147" customFormat="1" ht="20" customHeight="1" spans="1:8">
      <c r="A151" s="161"/>
      <c r="B151" s="161"/>
      <c r="C151" s="162" t="s">
        <v>293</v>
      </c>
      <c r="D151" s="163" t="s">
        <v>14</v>
      </c>
      <c r="E151" s="173">
        <v>2</v>
      </c>
      <c r="F151" s="162">
        <v>5</v>
      </c>
      <c r="G151" s="165">
        <v>10</v>
      </c>
      <c r="H151" s="176"/>
    </row>
    <row r="152" s="147" customFormat="1" ht="20" customHeight="1" spans="1:8">
      <c r="A152" s="161"/>
      <c r="B152" s="161"/>
      <c r="C152" s="162" t="s">
        <v>336</v>
      </c>
      <c r="D152" s="163" t="s">
        <v>61</v>
      </c>
      <c r="E152" s="187">
        <f>1.5*1.5*1.5</f>
        <v>3.375</v>
      </c>
      <c r="F152" s="162">
        <v>50</v>
      </c>
      <c r="G152" s="165">
        <f>E152*F152</f>
        <v>168.75</v>
      </c>
      <c r="H152" s="176"/>
    </row>
    <row r="153" s="148" customFormat="1" ht="20" customHeight="1" spans="1:8">
      <c r="A153" s="168"/>
      <c r="B153" s="168" t="s">
        <v>80</v>
      </c>
      <c r="C153" s="170"/>
      <c r="D153" s="163"/>
      <c r="E153" s="174"/>
      <c r="F153" s="170"/>
      <c r="G153" s="169">
        <f>SUM(G145:G152)</f>
        <v>733.75</v>
      </c>
      <c r="H153" s="177"/>
    </row>
    <row r="154" s="147" customFormat="1" ht="20" customHeight="1" spans="1:8">
      <c r="A154" s="161">
        <v>27</v>
      </c>
      <c r="B154" s="161" t="s">
        <v>337</v>
      </c>
      <c r="C154" s="162" t="s">
        <v>116</v>
      </c>
      <c r="D154" s="163" t="s">
        <v>14</v>
      </c>
      <c r="E154" s="173">
        <v>3</v>
      </c>
      <c r="F154" s="162">
        <v>50</v>
      </c>
      <c r="G154" s="165">
        <v>150</v>
      </c>
      <c r="H154" s="175"/>
    </row>
    <row r="155" s="147" customFormat="1" ht="20" customHeight="1" spans="1:8">
      <c r="A155" s="161"/>
      <c r="B155" s="161"/>
      <c r="C155" s="162" t="s">
        <v>338</v>
      </c>
      <c r="D155" s="163" t="s">
        <v>61</v>
      </c>
      <c r="E155" s="187">
        <f>2*1.5*1.2</f>
        <v>3.6</v>
      </c>
      <c r="F155" s="162">
        <v>50</v>
      </c>
      <c r="G155" s="165">
        <f>E155*F155</f>
        <v>180</v>
      </c>
      <c r="H155" s="176"/>
    </row>
    <row r="156" s="148" customFormat="1" ht="20" customHeight="1" spans="1:8">
      <c r="A156" s="168"/>
      <c r="B156" s="168" t="s">
        <v>80</v>
      </c>
      <c r="C156" s="170"/>
      <c r="D156" s="163"/>
      <c r="E156" s="174"/>
      <c r="F156" s="170"/>
      <c r="G156" s="169">
        <f>SUM(G154:G155)</f>
        <v>330</v>
      </c>
      <c r="H156" s="177"/>
    </row>
    <row r="157" s="147" customFormat="1" ht="20" customHeight="1" spans="1:8">
      <c r="A157" s="161">
        <v>28</v>
      </c>
      <c r="B157" s="161" t="s">
        <v>339</v>
      </c>
      <c r="C157" s="162" t="s">
        <v>17</v>
      </c>
      <c r="D157" s="163" t="s">
        <v>14</v>
      </c>
      <c r="E157" s="173">
        <v>2</v>
      </c>
      <c r="F157" s="162">
        <v>200</v>
      </c>
      <c r="G157" s="165">
        <v>400</v>
      </c>
      <c r="H157" s="175"/>
    </row>
    <row r="158" s="147" customFormat="1" ht="20" customHeight="1" spans="1:8">
      <c r="A158" s="161"/>
      <c r="B158" s="161"/>
      <c r="C158" s="162" t="s">
        <v>18</v>
      </c>
      <c r="D158" s="163" t="s">
        <v>14</v>
      </c>
      <c r="E158" s="173">
        <v>7</v>
      </c>
      <c r="F158" s="162">
        <v>120</v>
      </c>
      <c r="G158" s="165">
        <v>840</v>
      </c>
      <c r="H158" s="176"/>
    </row>
    <row r="159" s="147" customFormat="1" ht="20" customHeight="1" spans="1:8">
      <c r="A159" s="161"/>
      <c r="B159" s="161"/>
      <c r="C159" s="162" t="s">
        <v>19</v>
      </c>
      <c r="D159" s="163" t="s">
        <v>14</v>
      </c>
      <c r="E159" s="173">
        <v>2</v>
      </c>
      <c r="F159" s="162">
        <v>20</v>
      </c>
      <c r="G159" s="165">
        <v>40</v>
      </c>
      <c r="H159" s="176"/>
    </row>
    <row r="160" s="147" customFormat="1" ht="20" customHeight="1" spans="1:8">
      <c r="A160" s="161"/>
      <c r="B160" s="161"/>
      <c r="C160" s="162" t="s">
        <v>328</v>
      </c>
      <c r="D160" s="163" t="s">
        <v>14</v>
      </c>
      <c r="E160" s="173">
        <v>5</v>
      </c>
      <c r="F160" s="162">
        <v>15</v>
      </c>
      <c r="G160" s="165">
        <v>75</v>
      </c>
      <c r="H160" s="176"/>
    </row>
    <row r="161" s="147" customFormat="1" ht="20" customHeight="1" spans="1:8">
      <c r="A161" s="161"/>
      <c r="B161" s="161"/>
      <c r="C161" s="162" t="s">
        <v>116</v>
      </c>
      <c r="D161" s="163" t="s">
        <v>14</v>
      </c>
      <c r="E161" s="173">
        <v>1</v>
      </c>
      <c r="F161" s="162">
        <v>50</v>
      </c>
      <c r="G161" s="165">
        <v>50</v>
      </c>
      <c r="H161" s="176"/>
    </row>
    <row r="162" s="148" customFormat="1" ht="20" customHeight="1" spans="1:8">
      <c r="A162" s="168"/>
      <c r="B162" s="168" t="s">
        <v>80</v>
      </c>
      <c r="C162" s="170"/>
      <c r="D162" s="163"/>
      <c r="E162" s="174"/>
      <c r="F162" s="170"/>
      <c r="G162" s="169">
        <v>1405</v>
      </c>
      <c r="H162" s="177"/>
    </row>
    <row r="163" s="147" customFormat="1" ht="20" customHeight="1" spans="1:8">
      <c r="A163" s="161">
        <v>29</v>
      </c>
      <c r="B163" s="161" t="s">
        <v>340</v>
      </c>
      <c r="C163" s="162" t="s">
        <v>17</v>
      </c>
      <c r="D163" s="163" t="s">
        <v>14</v>
      </c>
      <c r="E163" s="173">
        <v>1</v>
      </c>
      <c r="F163" s="162">
        <v>200</v>
      </c>
      <c r="G163" s="165">
        <v>200</v>
      </c>
      <c r="H163" s="175"/>
    </row>
    <row r="164" s="147" customFormat="1" ht="20" customHeight="1" spans="1:8">
      <c r="A164" s="161"/>
      <c r="B164" s="161"/>
      <c r="C164" s="162" t="s">
        <v>17</v>
      </c>
      <c r="D164" s="163" t="s">
        <v>14</v>
      </c>
      <c r="E164" s="173">
        <v>1</v>
      </c>
      <c r="F164" s="162">
        <v>220</v>
      </c>
      <c r="G164" s="165">
        <v>200</v>
      </c>
      <c r="H164" s="176"/>
    </row>
    <row r="165" s="147" customFormat="1" ht="20" customHeight="1" spans="1:8">
      <c r="A165" s="161"/>
      <c r="B165" s="161"/>
      <c r="C165" s="162" t="s">
        <v>18</v>
      </c>
      <c r="D165" s="163" t="s">
        <v>14</v>
      </c>
      <c r="E165" s="173">
        <v>1</v>
      </c>
      <c r="F165" s="162">
        <v>90</v>
      </c>
      <c r="G165" s="165">
        <v>90</v>
      </c>
      <c r="H165" s="176"/>
    </row>
    <row r="166" s="147" customFormat="1" ht="20" customHeight="1" spans="1:8">
      <c r="A166" s="161"/>
      <c r="B166" s="161"/>
      <c r="C166" s="162" t="s">
        <v>341</v>
      </c>
      <c r="D166" s="163" t="s">
        <v>61</v>
      </c>
      <c r="E166" s="187">
        <f>1.9*1.8*1.4</f>
        <v>4.788</v>
      </c>
      <c r="F166" s="162">
        <v>50</v>
      </c>
      <c r="G166" s="165">
        <f>E166*F166</f>
        <v>239.4</v>
      </c>
      <c r="H166" s="176"/>
    </row>
    <row r="167" s="148" customFormat="1" ht="20" customHeight="1" spans="1:8">
      <c r="A167" s="168"/>
      <c r="B167" s="168" t="s">
        <v>80</v>
      </c>
      <c r="C167" s="170"/>
      <c r="D167" s="163"/>
      <c r="E167" s="174"/>
      <c r="F167" s="170"/>
      <c r="G167" s="169">
        <f>SUM(G163:G166)</f>
        <v>729.4</v>
      </c>
      <c r="H167" s="177"/>
    </row>
    <row r="168" s="147" customFormat="1" ht="20" customHeight="1" spans="1:8">
      <c r="A168" s="161">
        <v>30</v>
      </c>
      <c r="B168" s="161" t="s">
        <v>342</v>
      </c>
      <c r="C168" s="162" t="s">
        <v>18</v>
      </c>
      <c r="D168" s="163" t="s">
        <v>14</v>
      </c>
      <c r="E168" s="173">
        <v>1</v>
      </c>
      <c r="F168" s="162">
        <v>90</v>
      </c>
      <c r="G168" s="165">
        <v>90</v>
      </c>
      <c r="H168" s="175"/>
    </row>
    <row r="169" s="147" customFormat="1" ht="20" customHeight="1" spans="1:8">
      <c r="A169" s="161"/>
      <c r="B169" s="161"/>
      <c r="C169" s="162" t="s">
        <v>19</v>
      </c>
      <c r="D169" s="163" t="s">
        <v>14</v>
      </c>
      <c r="E169" s="173">
        <v>3</v>
      </c>
      <c r="F169" s="162">
        <v>20</v>
      </c>
      <c r="G169" s="165">
        <v>60</v>
      </c>
      <c r="H169" s="176"/>
    </row>
    <row r="170" s="147" customFormat="1" ht="20" customHeight="1" spans="1:8">
      <c r="A170" s="161"/>
      <c r="B170" s="161"/>
      <c r="C170" s="162" t="s">
        <v>116</v>
      </c>
      <c r="D170" s="163" t="s">
        <v>14</v>
      </c>
      <c r="E170" s="173">
        <v>1</v>
      </c>
      <c r="F170" s="162">
        <v>50</v>
      </c>
      <c r="G170" s="165">
        <v>50</v>
      </c>
      <c r="H170" s="176"/>
    </row>
    <row r="171" s="147" customFormat="1" ht="20" customHeight="1" spans="1:8">
      <c r="A171" s="161"/>
      <c r="B171" s="161"/>
      <c r="C171" s="162" t="s">
        <v>328</v>
      </c>
      <c r="D171" s="163" t="s">
        <v>14</v>
      </c>
      <c r="E171" s="173">
        <v>2</v>
      </c>
      <c r="F171" s="162">
        <v>15</v>
      </c>
      <c r="G171" s="165">
        <v>15</v>
      </c>
      <c r="H171" s="176"/>
    </row>
    <row r="172" s="148" customFormat="1" ht="20" customHeight="1" spans="1:8">
      <c r="A172" s="168"/>
      <c r="B172" s="168" t="s">
        <v>80</v>
      </c>
      <c r="C172" s="170"/>
      <c r="D172" s="163"/>
      <c r="E172" s="174"/>
      <c r="F172" s="170"/>
      <c r="G172" s="169">
        <v>215</v>
      </c>
      <c r="H172" s="177"/>
    </row>
    <row r="173" s="147" customFormat="1" ht="20" customHeight="1" spans="1:8">
      <c r="A173" s="161">
        <v>31</v>
      </c>
      <c r="B173" s="161" t="s">
        <v>343</v>
      </c>
      <c r="C173" s="162" t="s">
        <v>18</v>
      </c>
      <c r="D173" s="163" t="s">
        <v>14</v>
      </c>
      <c r="E173" s="173">
        <v>3</v>
      </c>
      <c r="F173" s="162">
        <v>120</v>
      </c>
      <c r="G173" s="165">
        <v>360</v>
      </c>
      <c r="H173" s="175"/>
    </row>
    <row r="174" s="147" customFormat="1" ht="20" customHeight="1" spans="1:8">
      <c r="A174" s="161"/>
      <c r="B174" s="161"/>
      <c r="C174" s="162" t="s">
        <v>344</v>
      </c>
      <c r="D174" s="163" t="s">
        <v>14</v>
      </c>
      <c r="E174" s="173">
        <v>1</v>
      </c>
      <c r="F174" s="162">
        <v>200</v>
      </c>
      <c r="G174" s="165">
        <v>200</v>
      </c>
      <c r="H174" s="176"/>
    </row>
    <row r="175" s="147" customFormat="1" ht="20" customHeight="1" spans="1:8">
      <c r="A175" s="161"/>
      <c r="B175" s="161"/>
      <c r="C175" s="162" t="s">
        <v>19</v>
      </c>
      <c r="D175" s="163" t="s">
        <v>14</v>
      </c>
      <c r="E175" s="173">
        <v>8</v>
      </c>
      <c r="F175" s="162">
        <v>20</v>
      </c>
      <c r="G175" s="165">
        <v>160</v>
      </c>
      <c r="H175" s="176"/>
    </row>
    <row r="176" s="147" customFormat="1" ht="20" customHeight="1" spans="1:8">
      <c r="A176" s="161"/>
      <c r="B176" s="161"/>
      <c r="C176" s="162" t="s">
        <v>94</v>
      </c>
      <c r="D176" s="163" t="s">
        <v>14</v>
      </c>
      <c r="E176" s="173">
        <v>3</v>
      </c>
      <c r="F176" s="162">
        <v>100</v>
      </c>
      <c r="G176" s="165">
        <v>300</v>
      </c>
      <c r="H176" s="176"/>
    </row>
    <row r="177" s="147" customFormat="1" ht="20" customHeight="1" spans="1:8">
      <c r="A177" s="161"/>
      <c r="B177" s="161"/>
      <c r="C177" s="162" t="s">
        <v>345</v>
      </c>
      <c r="D177" s="163" t="s">
        <v>61</v>
      </c>
      <c r="E177" s="187">
        <f>1.8*2*1.8</f>
        <v>6.48</v>
      </c>
      <c r="F177" s="162">
        <v>50</v>
      </c>
      <c r="G177" s="165">
        <f t="shared" ref="G177:G189" si="2">E177*F177</f>
        <v>324</v>
      </c>
      <c r="H177" s="176"/>
    </row>
    <row r="178" s="147" customFormat="1" ht="20" customHeight="1" spans="1:8">
      <c r="A178" s="161"/>
      <c r="B178" s="161"/>
      <c r="C178" s="162" t="s">
        <v>332</v>
      </c>
      <c r="D178" s="163" t="s">
        <v>14</v>
      </c>
      <c r="E178" s="173">
        <v>1</v>
      </c>
      <c r="F178" s="162">
        <v>50</v>
      </c>
      <c r="G178" s="165">
        <v>50</v>
      </c>
      <c r="H178" s="176"/>
    </row>
    <row r="179" s="147" customFormat="1" ht="20" customHeight="1" spans="1:8">
      <c r="A179" s="161"/>
      <c r="B179" s="161"/>
      <c r="C179" s="162" t="s">
        <v>110</v>
      </c>
      <c r="D179" s="163" t="s">
        <v>14</v>
      </c>
      <c r="E179" s="173">
        <v>2</v>
      </c>
      <c r="F179" s="162">
        <v>10</v>
      </c>
      <c r="G179" s="165">
        <v>20</v>
      </c>
      <c r="H179" s="176"/>
    </row>
    <row r="180" s="148" customFormat="1" ht="20" customHeight="1" spans="1:8">
      <c r="A180" s="168"/>
      <c r="B180" s="168" t="s">
        <v>80</v>
      </c>
      <c r="C180" s="170"/>
      <c r="D180" s="163"/>
      <c r="E180" s="174"/>
      <c r="F180" s="170"/>
      <c r="G180" s="169">
        <f>SUM(G173:G179)</f>
        <v>1414</v>
      </c>
      <c r="H180" s="177"/>
    </row>
    <row r="181" s="147" customFormat="1" ht="30" customHeight="1" spans="1:8">
      <c r="A181" s="161">
        <v>32</v>
      </c>
      <c r="B181" s="161" t="s">
        <v>346</v>
      </c>
      <c r="C181" s="162" t="s">
        <v>347</v>
      </c>
      <c r="D181" s="163" t="s">
        <v>61</v>
      </c>
      <c r="E181" s="187">
        <f>2.2*3.5*0.7</f>
        <v>5.39</v>
      </c>
      <c r="F181" s="162">
        <v>90</v>
      </c>
      <c r="G181" s="165">
        <f t="shared" si="2"/>
        <v>485.1</v>
      </c>
      <c r="H181" s="175"/>
    </row>
    <row r="182" s="147" customFormat="1" ht="20" customHeight="1" spans="1:8">
      <c r="A182" s="161"/>
      <c r="B182" s="161"/>
      <c r="C182" s="162" t="s">
        <v>94</v>
      </c>
      <c r="D182" s="163" t="s">
        <v>14</v>
      </c>
      <c r="E182" s="173">
        <v>10</v>
      </c>
      <c r="F182" s="162">
        <v>100</v>
      </c>
      <c r="G182" s="165">
        <f t="shared" si="2"/>
        <v>1000</v>
      </c>
      <c r="H182" s="176"/>
    </row>
    <row r="183" s="147" customFormat="1" ht="20" customHeight="1" spans="1:8">
      <c r="A183" s="161"/>
      <c r="B183" s="161"/>
      <c r="C183" s="162" t="s">
        <v>18</v>
      </c>
      <c r="D183" s="163" t="s">
        <v>14</v>
      </c>
      <c r="E183" s="173">
        <v>15</v>
      </c>
      <c r="F183" s="162">
        <v>120</v>
      </c>
      <c r="G183" s="165">
        <f t="shared" si="2"/>
        <v>1800</v>
      </c>
      <c r="H183" s="176"/>
    </row>
    <row r="184" s="147" customFormat="1" ht="20" customHeight="1" spans="1:8">
      <c r="A184" s="161"/>
      <c r="B184" s="161"/>
      <c r="C184" s="162" t="s">
        <v>17</v>
      </c>
      <c r="D184" s="163" t="s">
        <v>14</v>
      </c>
      <c r="E184" s="173">
        <v>14</v>
      </c>
      <c r="F184" s="162">
        <v>200</v>
      </c>
      <c r="G184" s="165">
        <f t="shared" si="2"/>
        <v>2800</v>
      </c>
      <c r="H184" s="176"/>
    </row>
    <row r="185" s="147" customFormat="1" ht="20" customHeight="1" spans="1:8">
      <c r="A185" s="161"/>
      <c r="B185" s="161"/>
      <c r="C185" s="162" t="s">
        <v>19</v>
      </c>
      <c r="D185" s="163" t="s">
        <v>14</v>
      </c>
      <c r="E185" s="173">
        <v>20</v>
      </c>
      <c r="F185" s="162">
        <v>20</v>
      </c>
      <c r="G185" s="165">
        <f t="shared" si="2"/>
        <v>400</v>
      </c>
      <c r="H185" s="176"/>
    </row>
    <row r="186" s="147" customFormat="1" ht="20" customHeight="1" spans="1:8">
      <c r="A186" s="161"/>
      <c r="B186" s="161"/>
      <c r="C186" s="162" t="s">
        <v>116</v>
      </c>
      <c r="D186" s="163" t="s">
        <v>14</v>
      </c>
      <c r="E186" s="173">
        <v>3</v>
      </c>
      <c r="F186" s="162">
        <v>50</v>
      </c>
      <c r="G186" s="165">
        <f t="shared" si="2"/>
        <v>150</v>
      </c>
      <c r="H186" s="176"/>
    </row>
    <row r="187" s="147" customFormat="1" ht="20" customHeight="1" spans="1:8">
      <c r="A187" s="161"/>
      <c r="B187" s="161"/>
      <c r="C187" s="162" t="s">
        <v>348</v>
      </c>
      <c r="D187" s="163" t="s">
        <v>61</v>
      </c>
      <c r="E187" s="187">
        <f>1.8*1.5*1.4</f>
        <v>3.78</v>
      </c>
      <c r="F187" s="162">
        <v>50</v>
      </c>
      <c r="G187" s="165">
        <f t="shared" si="2"/>
        <v>189</v>
      </c>
      <c r="H187" s="176"/>
    </row>
    <row r="188" s="147" customFormat="1" ht="20" customHeight="1" spans="1:8">
      <c r="A188" s="161"/>
      <c r="B188" s="161"/>
      <c r="C188" s="162" t="s">
        <v>24</v>
      </c>
      <c r="D188" s="163" t="s">
        <v>14</v>
      </c>
      <c r="E188" s="173">
        <v>2</v>
      </c>
      <c r="F188" s="162">
        <v>90</v>
      </c>
      <c r="G188" s="165">
        <f t="shared" si="2"/>
        <v>180</v>
      </c>
      <c r="H188" s="176"/>
    </row>
    <row r="189" s="147" customFormat="1" ht="20" customHeight="1" spans="1:8">
      <c r="A189" s="161"/>
      <c r="B189" s="161"/>
      <c r="C189" s="162" t="s">
        <v>328</v>
      </c>
      <c r="D189" s="163" t="s">
        <v>14</v>
      </c>
      <c r="E189" s="173">
        <v>6</v>
      </c>
      <c r="F189" s="162">
        <v>15</v>
      </c>
      <c r="G189" s="165">
        <f t="shared" si="2"/>
        <v>90</v>
      </c>
      <c r="H189" s="176"/>
    </row>
    <row r="190" s="148" customFormat="1" ht="20" customHeight="1" spans="1:8">
      <c r="A190" s="168"/>
      <c r="B190" s="168" t="s">
        <v>80</v>
      </c>
      <c r="C190" s="170"/>
      <c r="D190" s="163"/>
      <c r="E190" s="174"/>
      <c r="F190" s="170"/>
      <c r="G190" s="169">
        <f>SUM(G181:G189)</f>
        <v>7094.1</v>
      </c>
      <c r="H190" s="177"/>
    </row>
    <row r="191" s="147" customFormat="1" ht="20" customHeight="1" spans="1:8">
      <c r="A191" s="161">
        <v>33</v>
      </c>
      <c r="B191" s="161" t="s">
        <v>349</v>
      </c>
      <c r="C191" s="162" t="s">
        <v>19</v>
      </c>
      <c r="D191" s="163" t="s">
        <v>14</v>
      </c>
      <c r="E191" s="173">
        <v>17</v>
      </c>
      <c r="F191" s="162">
        <v>20</v>
      </c>
      <c r="G191" s="165">
        <v>340</v>
      </c>
      <c r="H191" s="175"/>
    </row>
    <row r="192" s="147" customFormat="1" ht="20" customHeight="1" spans="1:8">
      <c r="A192" s="161"/>
      <c r="B192" s="161"/>
      <c r="C192" s="162" t="s">
        <v>18</v>
      </c>
      <c r="D192" s="163" t="s">
        <v>14</v>
      </c>
      <c r="E192" s="173">
        <v>6</v>
      </c>
      <c r="F192" s="162">
        <v>120</v>
      </c>
      <c r="G192" s="165">
        <v>720</v>
      </c>
      <c r="H192" s="176"/>
    </row>
    <row r="193" s="147" customFormat="1" ht="20" customHeight="1" spans="1:8">
      <c r="A193" s="161"/>
      <c r="B193" s="161"/>
      <c r="C193" s="162" t="s">
        <v>17</v>
      </c>
      <c r="D193" s="163" t="s">
        <v>14</v>
      </c>
      <c r="E193" s="173">
        <v>11</v>
      </c>
      <c r="F193" s="162">
        <v>200</v>
      </c>
      <c r="G193" s="165">
        <v>2200</v>
      </c>
      <c r="H193" s="176"/>
    </row>
    <row r="194" s="147" customFormat="1" ht="20" customHeight="1" spans="1:8">
      <c r="A194" s="161"/>
      <c r="B194" s="161"/>
      <c r="C194" s="162" t="s">
        <v>350</v>
      </c>
      <c r="D194" s="163" t="s">
        <v>61</v>
      </c>
      <c r="E194" s="187">
        <f>1.8*1*0.8</f>
        <v>1.44</v>
      </c>
      <c r="F194" s="162">
        <v>50</v>
      </c>
      <c r="G194" s="165">
        <f>E194*F194</f>
        <v>72</v>
      </c>
      <c r="H194" s="176"/>
    </row>
    <row r="195" s="147" customFormat="1" ht="20" customHeight="1" spans="1:8">
      <c r="A195" s="161"/>
      <c r="B195" s="161"/>
      <c r="C195" s="162" t="s">
        <v>351</v>
      </c>
      <c r="D195" s="163" t="s">
        <v>61</v>
      </c>
      <c r="E195" s="187">
        <f>1.2*1.3*1.3</f>
        <v>2.028</v>
      </c>
      <c r="F195" s="162">
        <v>50</v>
      </c>
      <c r="G195" s="165">
        <f>E195*F195</f>
        <v>101.4</v>
      </c>
      <c r="H195" s="176"/>
    </row>
    <row r="196" s="148" customFormat="1" ht="20" customHeight="1" spans="1:8">
      <c r="A196" s="168"/>
      <c r="B196" s="168" t="s">
        <v>80</v>
      </c>
      <c r="C196" s="170"/>
      <c r="D196" s="163"/>
      <c r="E196" s="174"/>
      <c r="F196" s="170"/>
      <c r="G196" s="169">
        <f>SUM(G191:G195)</f>
        <v>3433.4</v>
      </c>
      <c r="H196" s="177"/>
    </row>
    <row r="197" s="147" customFormat="1" ht="20" customHeight="1" spans="1:8">
      <c r="A197" s="161">
        <v>34</v>
      </c>
      <c r="B197" s="161" t="s">
        <v>352</v>
      </c>
      <c r="C197" s="162" t="s">
        <v>94</v>
      </c>
      <c r="D197" s="163" t="s">
        <v>14</v>
      </c>
      <c r="E197" s="173">
        <v>1</v>
      </c>
      <c r="F197" s="162">
        <v>100</v>
      </c>
      <c r="G197" s="165">
        <v>100</v>
      </c>
      <c r="H197" s="175"/>
    </row>
    <row r="198" s="147" customFormat="1" ht="20" customHeight="1" spans="1:8">
      <c r="A198" s="161"/>
      <c r="B198" s="161"/>
      <c r="C198" s="162" t="s">
        <v>116</v>
      </c>
      <c r="D198" s="163" t="s">
        <v>14</v>
      </c>
      <c r="E198" s="173">
        <v>2</v>
      </c>
      <c r="F198" s="162">
        <v>50</v>
      </c>
      <c r="G198" s="165">
        <v>100</v>
      </c>
      <c r="H198" s="176"/>
    </row>
    <row r="199" s="147" customFormat="1" ht="20" customHeight="1" spans="1:8">
      <c r="A199" s="161"/>
      <c r="B199" s="161"/>
      <c r="C199" s="162" t="s">
        <v>110</v>
      </c>
      <c r="D199" s="163" t="s">
        <v>14</v>
      </c>
      <c r="E199" s="173">
        <v>1</v>
      </c>
      <c r="F199" s="162">
        <v>10</v>
      </c>
      <c r="G199" s="165">
        <v>10</v>
      </c>
      <c r="H199" s="176"/>
    </row>
    <row r="200" s="147" customFormat="1" ht="20" customHeight="1" spans="1:8">
      <c r="A200" s="161"/>
      <c r="B200" s="161"/>
      <c r="C200" s="162" t="s">
        <v>353</v>
      </c>
      <c r="D200" s="163" t="s">
        <v>14</v>
      </c>
      <c r="E200" s="187">
        <f>1.6*1.5*1.5</f>
        <v>3.6</v>
      </c>
      <c r="F200" s="162">
        <v>50</v>
      </c>
      <c r="G200" s="165">
        <f>E200*F200</f>
        <v>180</v>
      </c>
      <c r="H200" s="176"/>
    </row>
    <row r="201" s="148" customFormat="1" ht="20" customHeight="1" spans="1:8">
      <c r="A201" s="168"/>
      <c r="B201" s="168" t="s">
        <v>80</v>
      </c>
      <c r="C201" s="170"/>
      <c r="D201" s="163"/>
      <c r="E201" s="189"/>
      <c r="F201" s="170"/>
      <c r="G201" s="169">
        <f>SUM(G197:G200)</f>
        <v>390</v>
      </c>
      <c r="H201" s="177"/>
    </row>
    <row r="202" s="147" customFormat="1" ht="20" customHeight="1" spans="1:8">
      <c r="A202" s="161">
        <v>35</v>
      </c>
      <c r="B202" s="161" t="s">
        <v>354</v>
      </c>
      <c r="C202" s="162" t="s">
        <v>19</v>
      </c>
      <c r="D202" s="163" t="s">
        <v>14</v>
      </c>
      <c r="E202" s="173">
        <v>1</v>
      </c>
      <c r="F202" s="162">
        <v>20</v>
      </c>
      <c r="G202" s="165">
        <v>20</v>
      </c>
      <c r="H202" s="175"/>
    </row>
    <row r="203" s="147" customFormat="1" ht="20" customHeight="1" spans="1:8">
      <c r="A203" s="161"/>
      <c r="B203" s="161"/>
      <c r="C203" s="162" t="s">
        <v>18</v>
      </c>
      <c r="D203" s="163" t="s">
        <v>14</v>
      </c>
      <c r="E203" s="173">
        <v>4</v>
      </c>
      <c r="F203" s="162">
        <v>120</v>
      </c>
      <c r="G203" s="165">
        <v>480</v>
      </c>
      <c r="H203" s="176"/>
    </row>
    <row r="204" s="148" customFormat="1" ht="20" customHeight="1" spans="1:8">
      <c r="A204" s="168"/>
      <c r="B204" s="168" t="s">
        <v>80</v>
      </c>
      <c r="C204" s="170"/>
      <c r="D204" s="163"/>
      <c r="E204" s="174"/>
      <c r="F204" s="170"/>
      <c r="G204" s="169">
        <v>500</v>
      </c>
      <c r="H204" s="177"/>
    </row>
    <row r="205" s="147" customFormat="1" ht="20" customHeight="1" spans="1:8">
      <c r="A205" s="161">
        <v>36</v>
      </c>
      <c r="B205" s="161" t="s">
        <v>355</v>
      </c>
      <c r="C205" s="162" t="s">
        <v>356</v>
      </c>
      <c r="D205" s="163" t="s">
        <v>61</v>
      </c>
      <c r="E205" s="187">
        <f>1.3*1.4*1</f>
        <v>1.82</v>
      </c>
      <c r="F205" s="162">
        <v>50</v>
      </c>
      <c r="G205" s="165">
        <f>E205*F205</f>
        <v>91</v>
      </c>
      <c r="H205" s="175"/>
    </row>
    <row r="206" s="147" customFormat="1" ht="20" customHeight="1" spans="1:8">
      <c r="A206" s="161"/>
      <c r="B206" s="168" t="s">
        <v>80</v>
      </c>
      <c r="C206" s="162"/>
      <c r="D206" s="163"/>
      <c r="E206" s="173"/>
      <c r="F206" s="162"/>
      <c r="G206" s="169">
        <f>SUM(G205:G205)</f>
        <v>91</v>
      </c>
      <c r="H206" s="177"/>
    </row>
    <row r="207" s="147" customFormat="1" ht="20" customHeight="1" spans="1:8">
      <c r="A207" s="161">
        <v>37</v>
      </c>
      <c r="B207" s="161" t="s">
        <v>357</v>
      </c>
      <c r="C207" s="162" t="s">
        <v>17</v>
      </c>
      <c r="D207" s="163" t="s">
        <v>14</v>
      </c>
      <c r="E207" s="173">
        <v>8</v>
      </c>
      <c r="F207" s="162">
        <v>200</v>
      </c>
      <c r="G207" s="165">
        <v>1600</v>
      </c>
      <c r="H207" s="175"/>
    </row>
    <row r="208" s="147" customFormat="1" ht="20" customHeight="1" spans="1:8">
      <c r="A208" s="161"/>
      <c r="B208" s="161"/>
      <c r="C208" s="162" t="s">
        <v>18</v>
      </c>
      <c r="D208" s="163" t="s">
        <v>14</v>
      </c>
      <c r="E208" s="173">
        <v>7</v>
      </c>
      <c r="F208" s="162">
        <v>120</v>
      </c>
      <c r="G208" s="165">
        <v>840</v>
      </c>
      <c r="H208" s="176"/>
    </row>
    <row r="209" s="147" customFormat="1" ht="20" customHeight="1" spans="1:8">
      <c r="A209" s="161"/>
      <c r="B209" s="161"/>
      <c r="C209" s="162" t="s">
        <v>19</v>
      </c>
      <c r="D209" s="163" t="s">
        <v>14</v>
      </c>
      <c r="E209" s="173">
        <v>3</v>
      </c>
      <c r="F209" s="162">
        <v>20</v>
      </c>
      <c r="G209" s="165">
        <v>60</v>
      </c>
      <c r="H209" s="176"/>
    </row>
    <row r="210" s="147" customFormat="1" ht="20" customHeight="1" spans="1:8">
      <c r="A210" s="161"/>
      <c r="B210" s="161"/>
      <c r="C210" s="162" t="s">
        <v>328</v>
      </c>
      <c r="D210" s="163" t="s">
        <v>14</v>
      </c>
      <c r="E210" s="173">
        <v>1</v>
      </c>
      <c r="F210" s="162">
        <v>15</v>
      </c>
      <c r="G210" s="165">
        <v>15</v>
      </c>
      <c r="H210" s="176"/>
    </row>
    <row r="211" s="147" customFormat="1" ht="20" customHeight="1" spans="1:8">
      <c r="A211" s="161"/>
      <c r="B211" s="161"/>
      <c r="C211" s="162" t="s">
        <v>356</v>
      </c>
      <c r="D211" s="163" t="s">
        <v>61</v>
      </c>
      <c r="E211" s="187">
        <f>1.3*1.4*1</f>
        <v>1.82</v>
      </c>
      <c r="F211" s="162">
        <v>50</v>
      </c>
      <c r="G211" s="165">
        <f t="shared" ref="G211:G215" si="3">E211*F211</f>
        <v>91</v>
      </c>
      <c r="H211" s="176"/>
    </row>
    <row r="212" s="147" customFormat="1" ht="20" customHeight="1" spans="1:8">
      <c r="A212" s="161"/>
      <c r="B212" s="161"/>
      <c r="C212" s="162" t="s">
        <v>358</v>
      </c>
      <c r="D212" s="163" t="s">
        <v>61</v>
      </c>
      <c r="E212" s="187">
        <f>1.2*1.2*1</f>
        <v>1.44</v>
      </c>
      <c r="F212" s="162">
        <v>50</v>
      </c>
      <c r="G212" s="165">
        <f t="shared" si="3"/>
        <v>72</v>
      </c>
      <c r="H212" s="176"/>
    </row>
    <row r="213" s="147" customFormat="1" ht="20" customHeight="1" spans="1:8">
      <c r="A213" s="161"/>
      <c r="B213" s="168" t="s">
        <v>80</v>
      </c>
      <c r="C213" s="162"/>
      <c r="D213" s="163"/>
      <c r="E213" s="173"/>
      <c r="F213" s="162"/>
      <c r="G213" s="169">
        <f>SUM(G207:G212)</f>
        <v>2678</v>
      </c>
      <c r="H213" s="177"/>
    </row>
    <row r="214" s="147" customFormat="1" ht="20" customHeight="1" spans="1:8">
      <c r="A214" s="161">
        <v>38</v>
      </c>
      <c r="B214" s="161" t="s">
        <v>359</v>
      </c>
      <c r="C214" s="162" t="s">
        <v>18</v>
      </c>
      <c r="D214" s="163" t="s">
        <v>14</v>
      </c>
      <c r="E214" s="173">
        <v>1</v>
      </c>
      <c r="F214" s="162">
        <v>120</v>
      </c>
      <c r="G214" s="165">
        <v>120</v>
      </c>
      <c r="H214" s="175"/>
    </row>
    <row r="215" s="147" customFormat="1" ht="20" customHeight="1" spans="1:8">
      <c r="A215" s="161"/>
      <c r="B215" s="161"/>
      <c r="C215" s="162" t="s">
        <v>360</v>
      </c>
      <c r="D215" s="163" t="s">
        <v>61</v>
      </c>
      <c r="E215" s="187">
        <f>1.8*1.5*1.3</f>
        <v>3.51</v>
      </c>
      <c r="F215" s="162">
        <v>50</v>
      </c>
      <c r="G215" s="165">
        <f t="shared" si="3"/>
        <v>175.5</v>
      </c>
      <c r="H215" s="176"/>
    </row>
    <row r="216" s="148" customFormat="1" ht="20" customHeight="1" spans="1:8">
      <c r="A216" s="168"/>
      <c r="B216" s="168" t="s">
        <v>80</v>
      </c>
      <c r="C216" s="170"/>
      <c r="D216" s="163"/>
      <c r="E216" s="174"/>
      <c r="F216" s="170"/>
      <c r="G216" s="169">
        <f>SUM(G214:G215)</f>
        <v>295.5</v>
      </c>
      <c r="H216" s="177"/>
    </row>
    <row r="217" s="147" customFormat="1" ht="20" customHeight="1" spans="1:8">
      <c r="A217" s="161">
        <v>39</v>
      </c>
      <c r="B217" s="161" t="s">
        <v>361</v>
      </c>
      <c r="C217" s="162" t="s">
        <v>362</v>
      </c>
      <c r="D217" s="163" t="s">
        <v>61</v>
      </c>
      <c r="E217" s="187">
        <f>1.5*1.2*1</f>
        <v>1.8</v>
      </c>
      <c r="F217" s="162">
        <v>90</v>
      </c>
      <c r="G217" s="165">
        <f>E217*F217</f>
        <v>162</v>
      </c>
      <c r="H217" s="175"/>
    </row>
    <row r="218" s="147" customFormat="1" ht="20" customHeight="1" spans="1:8">
      <c r="A218" s="161"/>
      <c r="B218" s="161"/>
      <c r="C218" s="162" t="s">
        <v>19</v>
      </c>
      <c r="D218" s="163" t="s">
        <v>14</v>
      </c>
      <c r="E218" s="173">
        <v>1</v>
      </c>
      <c r="F218" s="162">
        <v>20</v>
      </c>
      <c r="G218" s="165">
        <v>20</v>
      </c>
      <c r="H218" s="176"/>
    </row>
    <row r="219" s="148" customFormat="1" ht="20" customHeight="1" spans="1:8">
      <c r="A219" s="168"/>
      <c r="B219" s="168" t="s">
        <v>80</v>
      </c>
      <c r="C219" s="170"/>
      <c r="D219" s="163"/>
      <c r="E219" s="174"/>
      <c r="F219" s="170"/>
      <c r="G219" s="169">
        <f>SUM(G217:G218)</f>
        <v>182</v>
      </c>
      <c r="H219" s="177"/>
    </row>
    <row r="220" s="147" customFormat="1" ht="20" customHeight="1" spans="1:8">
      <c r="A220" s="161">
        <v>40</v>
      </c>
      <c r="B220" s="161" t="s">
        <v>363</v>
      </c>
      <c r="C220" s="162" t="s">
        <v>18</v>
      </c>
      <c r="D220" s="163" t="s">
        <v>14</v>
      </c>
      <c r="E220" s="173">
        <v>5</v>
      </c>
      <c r="F220" s="162">
        <v>120</v>
      </c>
      <c r="G220" s="165">
        <v>600</v>
      </c>
      <c r="H220" s="175"/>
    </row>
    <row r="221" s="147" customFormat="1" ht="20" customHeight="1" spans="1:8">
      <c r="A221" s="161"/>
      <c r="B221" s="161"/>
      <c r="C221" s="162" t="s">
        <v>19</v>
      </c>
      <c r="D221" s="163" t="s">
        <v>14</v>
      </c>
      <c r="E221" s="173">
        <v>6</v>
      </c>
      <c r="F221" s="162">
        <v>20</v>
      </c>
      <c r="G221" s="165">
        <v>120</v>
      </c>
      <c r="H221" s="176"/>
    </row>
    <row r="222" s="147" customFormat="1" ht="20" customHeight="1" spans="1:8">
      <c r="A222" s="161"/>
      <c r="B222" s="161"/>
      <c r="C222" s="162" t="s">
        <v>328</v>
      </c>
      <c r="D222" s="163" t="s">
        <v>14</v>
      </c>
      <c r="E222" s="173">
        <v>5</v>
      </c>
      <c r="F222" s="162">
        <v>15</v>
      </c>
      <c r="G222" s="165">
        <v>75</v>
      </c>
      <c r="H222" s="176"/>
    </row>
    <row r="223" s="147" customFormat="1" ht="20" customHeight="1" spans="1:8">
      <c r="A223" s="161"/>
      <c r="B223" s="161"/>
      <c r="C223" s="162" t="s">
        <v>364</v>
      </c>
      <c r="D223" s="163" t="s">
        <v>61</v>
      </c>
      <c r="E223" s="187">
        <f>2.6*2.2*0.7</f>
        <v>4.004</v>
      </c>
      <c r="F223" s="162">
        <v>50</v>
      </c>
      <c r="G223" s="165">
        <f t="shared" ref="G223:G228" si="4">E223*F223</f>
        <v>200.2</v>
      </c>
      <c r="H223" s="176"/>
    </row>
    <row r="224" s="148" customFormat="1" ht="20" customHeight="1" spans="1:8">
      <c r="A224" s="168"/>
      <c r="B224" s="168" t="s">
        <v>80</v>
      </c>
      <c r="C224" s="170"/>
      <c r="D224" s="183"/>
      <c r="E224" s="174"/>
      <c r="F224" s="170"/>
      <c r="G224" s="169">
        <f>SUM(G220:G223)</f>
        <v>995.2</v>
      </c>
      <c r="H224" s="177"/>
    </row>
    <row r="225" s="147" customFormat="1" ht="20" customHeight="1" spans="1:8">
      <c r="A225" s="161">
        <v>41</v>
      </c>
      <c r="B225" s="161" t="s">
        <v>365</v>
      </c>
      <c r="C225" s="162" t="s">
        <v>366</v>
      </c>
      <c r="D225" s="163" t="s">
        <v>61</v>
      </c>
      <c r="E225" s="187">
        <f>6.6*2.6*0.65</f>
        <v>11.154</v>
      </c>
      <c r="F225" s="162">
        <v>90</v>
      </c>
      <c r="G225" s="165">
        <f t="shared" si="4"/>
        <v>1003.86</v>
      </c>
      <c r="H225" s="175"/>
    </row>
    <row r="226" s="148" customFormat="1" ht="20" customHeight="1" spans="1:8">
      <c r="A226" s="168"/>
      <c r="B226" s="168" t="s">
        <v>80</v>
      </c>
      <c r="C226" s="170"/>
      <c r="D226" s="183"/>
      <c r="E226" s="174"/>
      <c r="F226" s="170"/>
      <c r="G226" s="169">
        <f>SUM(G225:G225)</f>
        <v>1003.86</v>
      </c>
      <c r="H226" s="177"/>
    </row>
    <row r="227" customFormat="1" ht="20" customHeight="1" spans="1:8">
      <c r="A227" s="86">
        <v>42</v>
      </c>
      <c r="B227" s="190" t="s">
        <v>367</v>
      </c>
      <c r="C227" s="162" t="s">
        <v>17</v>
      </c>
      <c r="D227" s="88" t="s">
        <v>14</v>
      </c>
      <c r="E227" s="109">
        <v>3</v>
      </c>
      <c r="F227" s="88">
        <v>200</v>
      </c>
      <c r="G227" s="88">
        <f t="shared" si="4"/>
        <v>600</v>
      </c>
      <c r="H227" s="91"/>
    </row>
    <row r="228" customFormat="1" ht="20" customHeight="1" spans="1:8">
      <c r="A228" s="86"/>
      <c r="B228" s="191"/>
      <c r="C228" s="162" t="s">
        <v>18</v>
      </c>
      <c r="D228" s="88" t="s">
        <v>14</v>
      </c>
      <c r="E228" s="109">
        <v>2</v>
      </c>
      <c r="F228" s="88">
        <v>120</v>
      </c>
      <c r="G228" s="88">
        <f t="shared" si="4"/>
        <v>240</v>
      </c>
      <c r="H228" s="93"/>
    </row>
    <row r="229" customFormat="1" ht="20" customHeight="1" spans="1:8">
      <c r="A229" s="86"/>
      <c r="B229" s="192" t="s">
        <v>80</v>
      </c>
      <c r="C229" s="162"/>
      <c r="D229" s="88"/>
      <c r="E229" s="109"/>
      <c r="F229" s="88"/>
      <c r="G229" s="101">
        <f>SUM(G227:G228)</f>
        <v>840</v>
      </c>
      <c r="H229" s="105"/>
    </row>
    <row r="230" customFormat="1" ht="20" customHeight="1" spans="1:8">
      <c r="A230" s="86">
        <v>43</v>
      </c>
      <c r="B230" s="193" t="s">
        <v>368</v>
      </c>
      <c r="C230" s="162" t="s">
        <v>18</v>
      </c>
      <c r="D230" s="88" t="s">
        <v>14</v>
      </c>
      <c r="E230" s="109">
        <v>7</v>
      </c>
      <c r="F230" s="88">
        <v>120</v>
      </c>
      <c r="G230" s="88">
        <f t="shared" ref="G230:G234" si="5">E230*F230</f>
        <v>840</v>
      </c>
      <c r="H230" s="91"/>
    </row>
    <row r="231" customFormat="1" ht="20" customHeight="1" spans="1:8">
      <c r="A231" s="86"/>
      <c r="B231" s="194"/>
      <c r="C231" s="162" t="s">
        <v>17</v>
      </c>
      <c r="D231" s="88" t="s">
        <v>14</v>
      </c>
      <c r="E231" s="109">
        <v>7</v>
      </c>
      <c r="F231" s="88">
        <v>200</v>
      </c>
      <c r="G231" s="88">
        <f t="shared" si="5"/>
        <v>1400</v>
      </c>
      <c r="H231" s="93"/>
    </row>
    <row r="232" customFormat="1" ht="20" customHeight="1" spans="1:8">
      <c r="A232" s="86"/>
      <c r="B232" s="194"/>
      <c r="C232" s="162" t="s">
        <v>109</v>
      </c>
      <c r="D232" s="88" t="s">
        <v>14</v>
      </c>
      <c r="E232" s="109">
        <v>9</v>
      </c>
      <c r="F232" s="88">
        <v>20</v>
      </c>
      <c r="G232" s="88">
        <f t="shared" si="5"/>
        <v>180</v>
      </c>
      <c r="H232" s="93"/>
    </row>
    <row r="233" customFormat="1" ht="20" customHeight="1" spans="1:8">
      <c r="A233" s="86"/>
      <c r="B233" s="194"/>
      <c r="C233" s="162" t="s">
        <v>369</v>
      </c>
      <c r="D233" s="88" t="s">
        <v>61</v>
      </c>
      <c r="E233" s="130">
        <f>1.5*1*1.6</f>
        <v>2.4</v>
      </c>
      <c r="F233" s="88">
        <v>50</v>
      </c>
      <c r="G233" s="88">
        <f t="shared" si="5"/>
        <v>120</v>
      </c>
      <c r="H233" s="93"/>
    </row>
    <row r="234" customFormat="1" ht="20" customHeight="1" spans="1:8">
      <c r="A234" s="86"/>
      <c r="B234" s="195"/>
      <c r="C234" s="162" t="s">
        <v>125</v>
      </c>
      <c r="D234" s="88" t="s">
        <v>14</v>
      </c>
      <c r="E234" s="109">
        <v>12</v>
      </c>
      <c r="F234" s="88">
        <v>15</v>
      </c>
      <c r="G234" s="88">
        <f t="shared" si="5"/>
        <v>180</v>
      </c>
      <c r="H234" s="93"/>
    </row>
    <row r="235" customFormat="1" ht="20" customHeight="1" spans="1:8">
      <c r="A235" s="86"/>
      <c r="B235" s="192" t="s">
        <v>80</v>
      </c>
      <c r="C235" s="162"/>
      <c r="D235" s="88"/>
      <c r="E235" s="109"/>
      <c r="F235" s="88"/>
      <c r="G235" s="101">
        <f>SUM(G230:G234)</f>
        <v>2720</v>
      </c>
      <c r="H235" s="105"/>
    </row>
    <row r="236" customFormat="1" ht="20" customHeight="1" spans="1:8">
      <c r="A236" s="86">
        <v>44</v>
      </c>
      <c r="B236" s="193" t="s">
        <v>370</v>
      </c>
      <c r="C236" s="162" t="s">
        <v>17</v>
      </c>
      <c r="D236" s="88" t="s">
        <v>14</v>
      </c>
      <c r="E236" s="109">
        <v>2</v>
      </c>
      <c r="F236" s="88">
        <v>200</v>
      </c>
      <c r="G236" s="88">
        <f t="shared" ref="G236:G239" si="6">E236*F236</f>
        <v>400</v>
      </c>
      <c r="H236" s="91"/>
    </row>
    <row r="237" customFormat="1" ht="20" customHeight="1" spans="1:8">
      <c r="A237" s="86"/>
      <c r="B237" s="194"/>
      <c r="C237" s="162" t="s">
        <v>18</v>
      </c>
      <c r="D237" s="88" t="s">
        <v>14</v>
      </c>
      <c r="E237" s="109">
        <v>5</v>
      </c>
      <c r="F237" s="88">
        <v>120</v>
      </c>
      <c r="G237" s="88">
        <f t="shared" si="6"/>
        <v>600</v>
      </c>
      <c r="H237" s="93"/>
    </row>
    <row r="238" customFormat="1" ht="20" customHeight="1" spans="1:8">
      <c r="A238" s="86"/>
      <c r="B238" s="194"/>
      <c r="C238" s="162" t="s">
        <v>125</v>
      </c>
      <c r="D238" s="88" t="s">
        <v>14</v>
      </c>
      <c r="E238" s="109">
        <v>10</v>
      </c>
      <c r="F238" s="88">
        <v>15</v>
      </c>
      <c r="G238" s="88">
        <f t="shared" si="6"/>
        <v>150</v>
      </c>
      <c r="H238" s="93"/>
    </row>
    <row r="239" customFormat="1" ht="20" customHeight="1" spans="1:8">
      <c r="A239" s="86"/>
      <c r="B239" s="195"/>
      <c r="C239" s="162" t="s">
        <v>371</v>
      </c>
      <c r="D239" s="88" t="s">
        <v>61</v>
      </c>
      <c r="E239" s="130">
        <f>1*1.2*1</f>
        <v>1.2</v>
      </c>
      <c r="F239" s="88">
        <v>50</v>
      </c>
      <c r="G239" s="88">
        <f t="shared" si="6"/>
        <v>60</v>
      </c>
      <c r="H239" s="93"/>
    </row>
    <row r="240" customFormat="1" ht="20" customHeight="1" spans="1:8">
      <c r="A240" s="86"/>
      <c r="B240" s="192" t="s">
        <v>80</v>
      </c>
      <c r="C240" s="162"/>
      <c r="D240" s="88"/>
      <c r="E240" s="109"/>
      <c r="F240" s="88"/>
      <c r="G240" s="101">
        <f>SUM(G236:G239)</f>
        <v>1210</v>
      </c>
      <c r="H240" s="105"/>
    </row>
    <row r="241" customFormat="1" ht="20" customHeight="1" spans="1:8">
      <c r="A241" s="86">
        <v>45</v>
      </c>
      <c r="B241" s="193" t="s">
        <v>372</v>
      </c>
      <c r="C241" s="162" t="s">
        <v>18</v>
      </c>
      <c r="D241" s="88" t="s">
        <v>14</v>
      </c>
      <c r="E241" s="109">
        <v>2</v>
      </c>
      <c r="F241" s="88">
        <v>120</v>
      </c>
      <c r="G241" s="88">
        <f t="shared" ref="G241:G244" si="7">E241*F241</f>
        <v>240</v>
      </c>
      <c r="H241" s="91"/>
    </row>
    <row r="242" customFormat="1" ht="20" customHeight="1" spans="1:8">
      <c r="A242" s="86"/>
      <c r="B242" s="194"/>
      <c r="C242" s="162" t="s">
        <v>17</v>
      </c>
      <c r="D242" s="88" t="s">
        <v>14</v>
      </c>
      <c r="E242" s="109">
        <v>1</v>
      </c>
      <c r="F242" s="88">
        <v>200</v>
      </c>
      <c r="G242" s="88">
        <f t="shared" si="7"/>
        <v>200</v>
      </c>
      <c r="H242" s="93"/>
    </row>
    <row r="243" customFormat="1" ht="20" customHeight="1" spans="1:8">
      <c r="A243" s="86"/>
      <c r="B243" s="194"/>
      <c r="C243" s="162" t="s">
        <v>109</v>
      </c>
      <c r="D243" s="88" t="s">
        <v>14</v>
      </c>
      <c r="E243" s="109">
        <v>7</v>
      </c>
      <c r="F243" s="88">
        <v>20</v>
      </c>
      <c r="G243" s="88">
        <f t="shared" si="7"/>
        <v>140</v>
      </c>
      <c r="H243" s="93"/>
    </row>
    <row r="244" customFormat="1" ht="20" customHeight="1" spans="1:8">
      <c r="A244" s="86"/>
      <c r="B244" s="195"/>
      <c r="C244" s="162" t="s">
        <v>125</v>
      </c>
      <c r="D244" s="88" t="s">
        <v>14</v>
      </c>
      <c r="E244" s="109">
        <v>2</v>
      </c>
      <c r="F244" s="88">
        <v>15</v>
      </c>
      <c r="G244" s="88">
        <f t="shared" si="7"/>
        <v>30</v>
      </c>
      <c r="H244" s="93"/>
    </row>
    <row r="245" customFormat="1" ht="20" customHeight="1" spans="1:8">
      <c r="A245" s="86"/>
      <c r="B245" s="192" t="s">
        <v>80</v>
      </c>
      <c r="C245" s="162"/>
      <c r="D245" s="88"/>
      <c r="E245" s="109"/>
      <c r="F245" s="88"/>
      <c r="G245" s="101">
        <f>SUM(G241:G244)</f>
        <v>610</v>
      </c>
      <c r="H245" s="105"/>
    </row>
    <row r="246" customFormat="1" ht="20" customHeight="1" spans="1:8">
      <c r="A246" s="86">
        <v>46</v>
      </c>
      <c r="B246" s="193" t="s">
        <v>373</v>
      </c>
      <c r="C246" s="162" t="s">
        <v>109</v>
      </c>
      <c r="D246" s="88" t="s">
        <v>14</v>
      </c>
      <c r="E246" s="109">
        <v>4</v>
      </c>
      <c r="F246" s="88">
        <v>20</v>
      </c>
      <c r="G246" s="88">
        <f t="shared" ref="G246:G250" si="8">E246*F246</f>
        <v>80</v>
      </c>
      <c r="H246" s="91"/>
    </row>
    <row r="247" customFormat="1" ht="20" customHeight="1" spans="1:8">
      <c r="A247" s="86"/>
      <c r="B247" s="194"/>
      <c r="C247" s="162" t="s">
        <v>374</v>
      </c>
      <c r="D247" s="88" t="s">
        <v>61</v>
      </c>
      <c r="E247" s="130">
        <f>1.3*1.2*1.3</f>
        <v>2.028</v>
      </c>
      <c r="F247" s="88">
        <v>50</v>
      </c>
      <c r="G247" s="88">
        <f t="shared" si="8"/>
        <v>101.4</v>
      </c>
      <c r="H247" s="93"/>
    </row>
    <row r="248" customFormat="1" ht="20" customHeight="1" spans="1:8">
      <c r="A248" s="86"/>
      <c r="B248" s="194"/>
      <c r="C248" s="162" t="s">
        <v>17</v>
      </c>
      <c r="D248" s="88" t="s">
        <v>14</v>
      </c>
      <c r="E248" s="109">
        <v>5</v>
      </c>
      <c r="F248" s="88">
        <v>200</v>
      </c>
      <c r="G248" s="88">
        <f t="shared" si="8"/>
        <v>1000</v>
      </c>
      <c r="H248" s="93"/>
    </row>
    <row r="249" customFormat="1" ht="20" customHeight="1" spans="1:8">
      <c r="A249" s="86"/>
      <c r="B249" s="194"/>
      <c r="C249" s="162" t="s">
        <v>18</v>
      </c>
      <c r="D249" s="88" t="s">
        <v>14</v>
      </c>
      <c r="E249" s="109">
        <v>5</v>
      </c>
      <c r="F249" s="88">
        <v>120</v>
      </c>
      <c r="G249" s="88">
        <f t="shared" si="8"/>
        <v>600</v>
      </c>
      <c r="H249" s="93"/>
    </row>
    <row r="250" customFormat="1" ht="20" customHeight="1" spans="1:8">
      <c r="A250" s="86"/>
      <c r="B250" s="195"/>
      <c r="C250" s="162" t="s">
        <v>116</v>
      </c>
      <c r="D250" s="88" t="s">
        <v>14</v>
      </c>
      <c r="E250" s="109">
        <v>1</v>
      </c>
      <c r="F250" s="88">
        <v>50</v>
      </c>
      <c r="G250" s="88">
        <f t="shared" si="8"/>
        <v>50</v>
      </c>
      <c r="H250" s="93"/>
    </row>
    <row r="251" customFormat="1" ht="20" customHeight="1" spans="1:8">
      <c r="A251" s="86"/>
      <c r="B251" s="192" t="s">
        <v>80</v>
      </c>
      <c r="C251" s="162"/>
      <c r="D251" s="88"/>
      <c r="E251" s="109"/>
      <c r="F251" s="88"/>
      <c r="G251" s="101">
        <f>SUM(G246:G250)</f>
        <v>1831.4</v>
      </c>
      <c r="H251" s="105"/>
    </row>
    <row r="252" customFormat="1" ht="20" customHeight="1" spans="1:8">
      <c r="A252" s="86">
        <v>47</v>
      </c>
      <c r="B252" s="193" t="s">
        <v>375</v>
      </c>
      <c r="C252" s="162" t="s">
        <v>17</v>
      </c>
      <c r="D252" s="88" t="s">
        <v>14</v>
      </c>
      <c r="E252" s="109">
        <v>3</v>
      </c>
      <c r="F252" s="88">
        <v>200</v>
      </c>
      <c r="G252" s="88">
        <f t="shared" ref="G252:G259" si="9">E252*F252</f>
        <v>600</v>
      </c>
      <c r="H252" s="91"/>
    </row>
    <row r="253" customFormat="1" ht="20" customHeight="1" spans="1:8">
      <c r="A253" s="86"/>
      <c r="B253" s="194"/>
      <c r="C253" s="162" t="s">
        <v>18</v>
      </c>
      <c r="D253" s="88" t="s">
        <v>14</v>
      </c>
      <c r="E253" s="109">
        <v>12</v>
      </c>
      <c r="F253" s="88">
        <v>120</v>
      </c>
      <c r="G253" s="88">
        <f t="shared" si="9"/>
        <v>1440</v>
      </c>
      <c r="H253" s="93"/>
    </row>
    <row r="254" customFormat="1" ht="20" customHeight="1" spans="1:8">
      <c r="A254" s="86"/>
      <c r="B254" s="194"/>
      <c r="C254" s="162" t="s">
        <v>109</v>
      </c>
      <c r="D254" s="88" t="s">
        <v>14</v>
      </c>
      <c r="E254" s="109">
        <v>10</v>
      </c>
      <c r="F254" s="88">
        <v>20</v>
      </c>
      <c r="G254" s="88">
        <f t="shared" si="9"/>
        <v>200</v>
      </c>
      <c r="H254" s="93"/>
    </row>
    <row r="255" customFormat="1" ht="20" customHeight="1" spans="1:8">
      <c r="A255" s="86"/>
      <c r="B255" s="194"/>
      <c r="C255" s="162" t="s">
        <v>116</v>
      </c>
      <c r="D255" s="88" t="s">
        <v>14</v>
      </c>
      <c r="E255" s="109">
        <v>2</v>
      </c>
      <c r="F255" s="88">
        <v>50</v>
      </c>
      <c r="G255" s="88">
        <f t="shared" si="9"/>
        <v>100</v>
      </c>
      <c r="H255" s="93"/>
    </row>
    <row r="256" customFormat="1" ht="20" customHeight="1" spans="1:8">
      <c r="A256" s="86"/>
      <c r="B256" s="194"/>
      <c r="C256" s="162" t="s">
        <v>376</v>
      </c>
      <c r="D256" s="88" t="s">
        <v>61</v>
      </c>
      <c r="E256" s="88">
        <f>-1.3*1.2*1.5</f>
        <v>-2.34</v>
      </c>
      <c r="F256" s="88">
        <v>50</v>
      </c>
      <c r="G256" s="88">
        <f t="shared" si="9"/>
        <v>-117</v>
      </c>
      <c r="H256" s="93"/>
    </row>
    <row r="257" customFormat="1" ht="20" customHeight="1" spans="1:8">
      <c r="A257" s="86"/>
      <c r="B257" s="194"/>
      <c r="C257" s="162" t="s">
        <v>237</v>
      </c>
      <c r="D257" s="88" t="s">
        <v>14</v>
      </c>
      <c r="E257" s="109">
        <v>1</v>
      </c>
      <c r="F257" s="88">
        <v>75</v>
      </c>
      <c r="G257" s="88">
        <f t="shared" si="9"/>
        <v>75</v>
      </c>
      <c r="H257" s="93"/>
    </row>
    <row r="258" customFormat="1" ht="20" customHeight="1" spans="1:8">
      <c r="A258" s="86"/>
      <c r="B258" s="194"/>
      <c r="C258" s="162" t="s">
        <v>94</v>
      </c>
      <c r="D258" s="88" t="s">
        <v>14</v>
      </c>
      <c r="E258" s="109">
        <v>3</v>
      </c>
      <c r="F258" s="88">
        <v>100</v>
      </c>
      <c r="G258" s="88">
        <f t="shared" si="9"/>
        <v>300</v>
      </c>
      <c r="H258" s="93"/>
    </row>
    <row r="259" customFormat="1" ht="20" customHeight="1" spans="1:8">
      <c r="A259" s="86"/>
      <c r="B259" s="194"/>
      <c r="C259" s="162" t="s">
        <v>41</v>
      </c>
      <c r="D259" s="88" t="s">
        <v>14</v>
      </c>
      <c r="E259" s="109">
        <v>2</v>
      </c>
      <c r="F259" s="88">
        <v>90</v>
      </c>
      <c r="G259" s="88">
        <f t="shared" si="9"/>
        <v>180</v>
      </c>
      <c r="H259" s="93"/>
    </row>
    <row r="260" customFormat="1" ht="20" customHeight="1" spans="1:8">
      <c r="A260" s="86"/>
      <c r="B260" s="192" t="s">
        <v>80</v>
      </c>
      <c r="C260" s="162"/>
      <c r="D260" s="88"/>
      <c r="E260" s="109"/>
      <c r="F260" s="88"/>
      <c r="G260" s="101">
        <f>SUM(G252:G259)</f>
        <v>2778</v>
      </c>
      <c r="H260" s="105"/>
    </row>
    <row r="261" customFormat="1" ht="20" customHeight="1" spans="1:8">
      <c r="A261" s="86">
        <v>48</v>
      </c>
      <c r="B261" s="193" t="s">
        <v>377</v>
      </c>
      <c r="C261" s="162" t="s">
        <v>17</v>
      </c>
      <c r="D261" s="88" t="s">
        <v>14</v>
      </c>
      <c r="E261" s="109">
        <v>3</v>
      </c>
      <c r="F261" s="88">
        <v>200</v>
      </c>
      <c r="G261" s="88">
        <f t="shared" ref="G261:G264" si="10">E261*F261</f>
        <v>600</v>
      </c>
      <c r="H261" s="91"/>
    </row>
    <row r="262" customFormat="1" ht="20" customHeight="1" spans="1:8">
      <c r="A262" s="86"/>
      <c r="B262" s="194"/>
      <c r="C262" s="162" t="s">
        <v>18</v>
      </c>
      <c r="D262" s="88" t="s">
        <v>14</v>
      </c>
      <c r="E262" s="109">
        <v>6</v>
      </c>
      <c r="F262" s="88">
        <v>120</v>
      </c>
      <c r="G262" s="88">
        <f t="shared" si="10"/>
        <v>720</v>
      </c>
      <c r="H262" s="93"/>
    </row>
    <row r="263" customFormat="1" ht="20" customHeight="1" spans="1:8">
      <c r="A263" s="86"/>
      <c r="B263" s="194"/>
      <c r="C263" s="162" t="s">
        <v>109</v>
      </c>
      <c r="D263" s="88" t="s">
        <v>14</v>
      </c>
      <c r="E263" s="109">
        <v>8</v>
      </c>
      <c r="F263" s="88">
        <v>20</v>
      </c>
      <c r="G263" s="88">
        <f t="shared" si="10"/>
        <v>160</v>
      </c>
      <c r="H263" s="93"/>
    </row>
    <row r="264" customFormat="1" ht="20" customHeight="1" spans="1:8">
      <c r="A264" s="86"/>
      <c r="B264" s="195"/>
      <c r="C264" s="162" t="s">
        <v>94</v>
      </c>
      <c r="D264" s="88" t="s">
        <v>14</v>
      </c>
      <c r="E264" s="109">
        <v>1</v>
      </c>
      <c r="F264" s="88">
        <v>100</v>
      </c>
      <c r="G264" s="88">
        <f t="shared" si="10"/>
        <v>100</v>
      </c>
      <c r="H264" s="93"/>
    </row>
    <row r="265" customFormat="1" ht="20" customHeight="1" spans="1:8">
      <c r="A265" s="86"/>
      <c r="B265" s="192" t="s">
        <v>80</v>
      </c>
      <c r="C265" s="162"/>
      <c r="D265" s="88"/>
      <c r="E265" s="109"/>
      <c r="F265" s="88"/>
      <c r="G265" s="101">
        <f>SUM(G261:G264)</f>
        <v>1580</v>
      </c>
      <c r="H265" s="105"/>
    </row>
    <row r="266" customFormat="1" ht="20" customHeight="1" spans="1:8">
      <c r="A266" s="86">
        <v>49</v>
      </c>
      <c r="B266" s="193" t="s">
        <v>378</v>
      </c>
      <c r="C266" s="162" t="s">
        <v>379</v>
      </c>
      <c r="D266" s="88" t="s">
        <v>61</v>
      </c>
      <c r="E266" s="130">
        <f>1.1*1.2*1.2</f>
        <v>1.584</v>
      </c>
      <c r="F266" s="88">
        <v>50</v>
      </c>
      <c r="G266" s="88">
        <f t="shared" ref="G266:G269" si="11">E266*F266</f>
        <v>79.2</v>
      </c>
      <c r="H266" s="91"/>
    </row>
    <row r="267" customFormat="1" ht="20" customHeight="1" spans="1:8">
      <c r="A267" s="86"/>
      <c r="B267" s="194"/>
      <c r="C267" s="162" t="s">
        <v>380</v>
      </c>
      <c r="D267" s="88" t="s">
        <v>61</v>
      </c>
      <c r="E267" s="130">
        <f>1*0.9*1</f>
        <v>0.9</v>
      </c>
      <c r="F267" s="88">
        <v>50</v>
      </c>
      <c r="G267" s="88">
        <f t="shared" si="11"/>
        <v>45</v>
      </c>
      <c r="H267" s="93"/>
    </row>
    <row r="268" customFormat="1" ht="20" customHeight="1" spans="1:8">
      <c r="A268" s="86"/>
      <c r="B268" s="194"/>
      <c r="C268" s="162" t="s">
        <v>18</v>
      </c>
      <c r="D268" s="88" t="s">
        <v>14</v>
      </c>
      <c r="E268" s="109">
        <v>3</v>
      </c>
      <c r="F268" s="88">
        <v>120</v>
      </c>
      <c r="G268" s="88">
        <f t="shared" si="11"/>
        <v>360</v>
      </c>
      <c r="H268" s="93"/>
    </row>
    <row r="269" customFormat="1" ht="20" customHeight="1" spans="1:8">
      <c r="A269" s="86"/>
      <c r="B269" s="195"/>
      <c r="C269" s="162" t="s">
        <v>109</v>
      </c>
      <c r="D269" s="88" t="s">
        <v>14</v>
      </c>
      <c r="E269" s="109">
        <v>6</v>
      </c>
      <c r="F269" s="88">
        <v>20</v>
      </c>
      <c r="G269" s="88">
        <f t="shared" si="11"/>
        <v>120</v>
      </c>
      <c r="H269" s="93"/>
    </row>
    <row r="270" customFormat="1" ht="20" customHeight="1" spans="1:8">
      <c r="A270" s="86"/>
      <c r="B270" s="192" t="s">
        <v>80</v>
      </c>
      <c r="C270" s="162"/>
      <c r="D270" s="88"/>
      <c r="E270" s="109"/>
      <c r="F270" s="88"/>
      <c r="G270" s="101">
        <f>SUM(G266:G269)</f>
        <v>604.2</v>
      </c>
      <c r="H270" s="105"/>
    </row>
    <row r="271" customFormat="1" ht="20" customHeight="1" spans="1:8">
      <c r="A271" s="86">
        <v>50</v>
      </c>
      <c r="B271" s="196" t="s">
        <v>381</v>
      </c>
      <c r="C271" s="162" t="s">
        <v>18</v>
      </c>
      <c r="D271" s="88" t="s">
        <v>14</v>
      </c>
      <c r="E271" s="109">
        <v>19</v>
      </c>
      <c r="F271" s="88">
        <v>120</v>
      </c>
      <c r="G271" s="88">
        <f t="shared" ref="G271:G280" si="12">E271*F271</f>
        <v>2280</v>
      </c>
      <c r="H271" s="91"/>
    </row>
    <row r="272" customFormat="1" ht="20" customHeight="1" spans="1:8">
      <c r="A272" s="86"/>
      <c r="B272" s="196"/>
      <c r="C272" s="162" t="s">
        <v>17</v>
      </c>
      <c r="D272" s="88" t="s">
        <v>14</v>
      </c>
      <c r="E272" s="109">
        <v>2</v>
      </c>
      <c r="F272" s="88">
        <v>200</v>
      </c>
      <c r="G272" s="88">
        <f t="shared" si="12"/>
        <v>400</v>
      </c>
      <c r="H272" s="93"/>
    </row>
    <row r="273" customFormat="1" ht="20" customHeight="1" spans="1:8">
      <c r="A273" s="86"/>
      <c r="B273" s="196"/>
      <c r="C273" s="162" t="s">
        <v>109</v>
      </c>
      <c r="D273" s="88" t="s">
        <v>14</v>
      </c>
      <c r="E273" s="109">
        <v>25</v>
      </c>
      <c r="F273" s="88">
        <v>20</v>
      </c>
      <c r="G273" s="88">
        <f t="shared" si="12"/>
        <v>500</v>
      </c>
      <c r="H273" s="93"/>
    </row>
    <row r="274" customFormat="1" ht="20" customHeight="1" spans="1:8">
      <c r="A274" s="86"/>
      <c r="B274" s="196"/>
      <c r="C274" s="162" t="s">
        <v>110</v>
      </c>
      <c r="D274" s="88" t="s">
        <v>14</v>
      </c>
      <c r="E274" s="109">
        <v>3</v>
      </c>
      <c r="F274" s="88">
        <v>10</v>
      </c>
      <c r="G274" s="88">
        <f t="shared" si="12"/>
        <v>30</v>
      </c>
      <c r="H274" s="93"/>
    </row>
    <row r="275" customFormat="1" ht="20" customHeight="1" spans="1:8">
      <c r="A275" s="86"/>
      <c r="B275" s="196"/>
      <c r="C275" s="162" t="s">
        <v>94</v>
      </c>
      <c r="D275" s="88" t="s">
        <v>14</v>
      </c>
      <c r="E275" s="109">
        <v>5</v>
      </c>
      <c r="F275" s="88">
        <v>100</v>
      </c>
      <c r="G275" s="88">
        <f t="shared" si="12"/>
        <v>500</v>
      </c>
      <c r="H275" s="93"/>
    </row>
    <row r="276" customFormat="1" ht="20" customHeight="1" spans="1:8">
      <c r="A276" s="86"/>
      <c r="B276" s="196"/>
      <c r="C276" s="162" t="s">
        <v>116</v>
      </c>
      <c r="D276" s="88" t="s">
        <v>14</v>
      </c>
      <c r="E276" s="109">
        <v>9</v>
      </c>
      <c r="F276" s="88">
        <v>50</v>
      </c>
      <c r="G276" s="88">
        <f t="shared" si="12"/>
        <v>450</v>
      </c>
      <c r="H276" s="93"/>
    </row>
    <row r="277" customFormat="1" ht="20" customHeight="1" spans="1:8">
      <c r="A277" s="86"/>
      <c r="B277" s="196"/>
      <c r="C277" s="162" t="s">
        <v>208</v>
      </c>
      <c r="D277" s="88" t="s">
        <v>12</v>
      </c>
      <c r="E277" s="109">
        <v>1</v>
      </c>
      <c r="F277" s="88">
        <v>3000</v>
      </c>
      <c r="G277" s="88">
        <f t="shared" si="12"/>
        <v>3000</v>
      </c>
      <c r="H277" s="93"/>
    </row>
    <row r="278" customFormat="1" ht="20" customHeight="1" spans="1:8">
      <c r="A278" s="86"/>
      <c r="B278" s="196"/>
      <c r="C278" s="162" t="s">
        <v>382</v>
      </c>
      <c r="D278" s="88" t="s">
        <v>61</v>
      </c>
      <c r="E278" s="130">
        <f>1.2*0.9*1.4</f>
        <v>1.512</v>
      </c>
      <c r="F278" s="88">
        <v>50</v>
      </c>
      <c r="G278" s="88">
        <f t="shared" si="12"/>
        <v>75.6</v>
      </c>
      <c r="H278" s="93"/>
    </row>
    <row r="279" customFormat="1" ht="20" customHeight="1" spans="1:8">
      <c r="A279" s="86"/>
      <c r="B279" s="196"/>
      <c r="C279" s="162" t="s">
        <v>15</v>
      </c>
      <c r="D279" s="88" t="s">
        <v>14</v>
      </c>
      <c r="E279" s="109">
        <v>2</v>
      </c>
      <c r="F279" s="88">
        <v>120</v>
      </c>
      <c r="G279" s="88">
        <f t="shared" si="12"/>
        <v>240</v>
      </c>
      <c r="H279" s="93"/>
    </row>
    <row r="280" customFormat="1" ht="20" customHeight="1" spans="1:8">
      <c r="A280" s="86"/>
      <c r="B280" s="196"/>
      <c r="C280" s="162" t="s">
        <v>88</v>
      </c>
      <c r="D280" s="88" t="s">
        <v>14</v>
      </c>
      <c r="E280" s="109">
        <v>1</v>
      </c>
      <c r="F280" s="88">
        <v>10</v>
      </c>
      <c r="G280" s="88">
        <f t="shared" si="12"/>
        <v>10</v>
      </c>
      <c r="H280" s="93"/>
    </row>
    <row r="281" customFormat="1" ht="20" customHeight="1" spans="1:8">
      <c r="A281" s="86"/>
      <c r="B281" s="192" t="s">
        <v>80</v>
      </c>
      <c r="C281" s="162"/>
      <c r="D281" s="88"/>
      <c r="E281" s="109"/>
      <c r="F281" s="88"/>
      <c r="G281" s="101">
        <f>SUM(G271:G280)</f>
        <v>7485.6</v>
      </c>
      <c r="H281" s="105"/>
    </row>
    <row r="282" customFormat="1" ht="20" customHeight="1" spans="1:8">
      <c r="A282" s="86">
        <v>51</v>
      </c>
      <c r="B282" s="193" t="s">
        <v>383</v>
      </c>
      <c r="C282" s="162" t="s">
        <v>18</v>
      </c>
      <c r="D282" s="88" t="s">
        <v>14</v>
      </c>
      <c r="E282" s="109">
        <v>10</v>
      </c>
      <c r="F282" s="88">
        <v>120</v>
      </c>
      <c r="G282" s="88">
        <f t="shared" ref="G282:G287" si="13">E282*F282</f>
        <v>1200</v>
      </c>
      <c r="H282" s="91"/>
    </row>
    <row r="283" customFormat="1" ht="20" customHeight="1" spans="1:8">
      <c r="A283" s="86"/>
      <c r="B283" s="194"/>
      <c r="C283" s="162" t="s">
        <v>17</v>
      </c>
      <c r="D283" s="88" t="s">
        <v>14</v>
      </c>
      <c r="E283" s="109">
        <v>4</v>
      </c>
      <c r="F283" s="88">
        <v>200</v>
      </c>
      <c r="G283" s="88">
        <f t="shared" si="13"/>
        <v>800</v>
      </c>
      <c r="H283" s="93"/>
    </row>
    <row r="284" customFormat="1" ht="20" customHeight="1" spans="1:8">
      <c r="A284" s="86"/>
      <c r="B284" s="194"/>
      <c r="C284" s="162" t="s">
        <v>109</v>
      </c>
      <c r="D284" s="88" t="s">
        <v>14</v>
      </c>
      <c r="E284" s="109">
        <v>8</v>
      </c>
      <c r="F284" s="88">
        <v>20</v>
      </c>
      <c r="G284" s="88">
        <f t="shared" si="13"/>
        <v>160</v>
      </c>
      <c r="H284" s="93"/>
    </row>
    <row r="285" customFormat="1" ht="20" customHeight="1" spans="1:8">
      <c r="A285" s="86"/>
      <c r="B285" s="194"/>
      <c r="C285" s="162" t="s">
        <v>384</v>
      </c>
      <c r="D285" s="88" t="s">
        <v>61</v>
      </c>
      <c r="E285" s="130">
        <f>1.5*1.5*1.7</f>
        <v>3.825</v>
      </c>
      <c r="F285" s="88">
        <v>50</v>
      </c>
      <c r="G285" s="88">
        <f t="shared" si="13"/>
        <v>191.25</v>
      </c>
      <c r="H285" s="93"/>
    </row>
    <row r="286" customFormat="1" ht="20" customHeight="1" spans="1:8">
      <c r="A286" s="86"/>
      <c r="B286" s="194"/>
      <c r="C286" s="162" t="s">
        <v>237</v>
      </c>
      <c r="D286" s="88" t="s">
        <v>14</v>
      </c>
      <c r="E286" s="109">
        <v>2</v>
      </c>
      <c r="F286" s="88">
        <v>75</v>
      </c>
      <c r="G286" s="88">
        <f t="shared" si="13"/>
        <v>150</v>
      </c>
      <c r="H286" s="93"/>
    </row>
    <row r="287" customFormat="1" ht="20" customHeight="1" spans="1:8">
      <c r="A287" s="86"/>
      <c r="B287" s="195"/>
      <c r="C287" s="162" t="s">
        <v>125</v>
      </c>
      <c r="D287" s="88" t="s">
        <v>14</v>
      </c>
      <c r="E287" s="109">
        <v>5</v>
      </c>
      <c r="F287" s="88">
        <v>15</v>
      </c>
      <c r="G287" s="88">
        <f t="shared" si="13"/>
        <v>75</v>
      </c>
      <c r="H287" s="93"/>
    </row>
    <row r="288" customFormat="1" ht="20" customHeight="1" spans="1:8">
      <c r="A288" s="86"/>
      <c r="B288" s="192" t="s">
        <v>80</v>
      </c>
      <c r="C288" s="162"/>
      <c r="D288" s="88"/>
      <c r="E288" s="109"/>
      <c r="F288" s="88"/>
      <c r="G288" s="101">
        <f>SUM(G282:G287)</f>
        <v>2576.25</v>
      </c>
      <c r="H288" s="105"/>
    </row>
    <row r="289" customFormat="1" ht="20" customHeight="1" spans="1:8">
      <c r="A289" s="86">
        <v>52</v>
      </c>
      <c r="B289" s="193" t="s">
        <v>385</v>
      </c>
      <c r="C289" s="162" t="s">
        <v>17</v>
      </c>
      <c r="D289" s="88" t="s">
        <v>14</v>
      </c>
      <c r="E289" s="109">
        <v>8</v>
      </c>
      <c r="F289" s="88">
        <v>200</v>
      </c>
      <c r="G289" s="88">
        <f t="shared" ref="G289:G292" si="14">E289*F289</f>
        <v>1600</v>
      </c>
      <c r="H289" s="91"/>
    </row>
    <row r="290" customFormat="1" ht="20" customHeight="1" spans="1:8">
      <c r="A290" s="86"/>
      <c r="B290" s="194"/>
      <c r="C290" s="162" t="s">
        <v>109</v>
      </c>
      <c r="D290" s="88" t="s">
        <v>14</v>
      </c>
      <c r="E290" s="109">
        <v>4</v>
      </c>
      <c r="F290" s="88">
        <v>20</v>
      </c>
      <c r="G290" s="88">
        <f t="shared" si="14"/>
        <v>80</v>
      </c>
      <c r="H290" s="93"/>
    </row>
    <row r="291" customFormat="1" ht="20" customHeight="1" spans="1:8">
      <c r="A291" s="86"/>
      <c r="B291" s="194"/>
      <c r="C291" s="162" t="s">
        <v>18</v>
      </c>
      <c r="D291" s="88" t="s">
        <v>14</v>
      </c>
      <c r="E291" s="109">
        <v>2</v>
      </c>
      <c r="F291" s="88">
        <v>120</v>
      </c>
      <c r="G291" s="88">
        <f t="shared" si="14"/>
        <v>240</v>
      </c>
      <c r="H291" s="93"/>
    </row>
    <row r="292" customFormat="1" ht="20" customHeight="1" spans="1:8">
      <c r="A292" s="86"/>
      <c r="B292" s="195"/>
      <c r="C292" s="162" t="s">
        <v>386</v>
      </c>
      <c r="D292" s="88" t="s">
        <v>61</v>
      </c>
      <c r="E292" s="130">
        <f>1.7*1.3*1.2</f>
        <v>2.652</v>
      </c>
      <c r="F292" s="88">
        <v>50</v>
      </c>
      <c r="G292" s="88">
        <f t="shared" si="14"/>
        <v>132.6</v>
      </c>
      <c r="H292" s="93"/>
    </row>
    <row r="293" customFormat="1" ht="20" customHeight="1" spans="1:8">
      <c r="A293" s="86"/>
      <c r="B293" s="192" t="s">
        <v>80</v>
      </c>
      <c r="C293" s="162"/>
      <c r="D293" s="88"/>
      <c r="E293" s="109"/>
      <c r="F293" s="88"/>
      <c r="G293" s="101">
        <f>SUM(G289:G292)</f>
        <v>2052.6</v>
      </c>
      <c r="H293" s="105"/>
    </row>
    <row r="294" customFormat="1" ht="20" customHeight="1" spans="1:8">
      <c r="A294" s="114">
        <v>53</v>
      </c>
      <c r="B294" s="193" t="s">
        <v>387</v>
      </c>
      <c r="C294" s="162" t="s">
        <v>17</v>
      </c>
      <c r="D294" s="88" t="s">
        <v>14</v>
      </c>
      <c r="E294" s="109">
        <v>2</v>
      </c>
      <c r="F294" s="88">
        <v>200</v>
      </c>
      <c r="G294" s="88">
        <f t="shared" ref="G294:G300" si="15">E294*F294</f>
        <v>400</v>
      </c>
      <c r="H294" s="91"/>
    </row>
    <row r="295" customFormat="1" ht="20" customHeight="1" spans="1:8">
      <c r="A295" s="115"/>
      <c r="B295" s="195"/>
      <c r="C295" s="162" t="s">
        <v>127</v>
      </c>
      <c r="D295" s="88" t="s">
        <v>14</v>
      </c>
      <c r="E295" s="109">
        <v>1</v>
      </c>
      <c r="F295" s="88">
        <v>220</v>
      </c>
      <c r="G295" s="88">
        <f t="shared" si="15"/>
        <v>220</v>
      </c>
      <c r="H295" s="93"/>
    </row>
    <row r="296" customFormat="1" ht="20" customHeight="1" spans="1:8">
      <c r="A296" s="120"/>
      <c r="B296" s="192" t="s">
        <v>80</v>
      </c>
      <c r="C296" s="162"/>
      <c r="D296" s="88"/>
      <c r="E296" s="109"/>
      <c r="F296" s="88"/>
      <c r="G296" s="101">
        <f>SUM(G294:G295)</f>
        <v>620</v>
      </c>
      <c r="H296" s="105"/>
    </row>
    <row r="297" customFormat="1" ht="20" customHeight="1" spans="1:8">
      <c r="A297" s="86">
        <v>54</v>
      </c>
      <c r="B297" s="197" t="s">
        <v>311</v>
      </c>
      <c r="C297" s="198" t="s">
        <v>18</v>
      </c>
      <c r="D297" s="88" t="s">
        <v>14</v>
      </c>
      <c r="E297" s="109">
        <v>7</v>
      </c>
      <c r="F297" s="88">
        <v>120</v>
      </c>
      <c r="G297" s="88">
        <f t="shared" si="15"/>
        <v>840</v>
      </c>
      <c r="H297" s="91"/>
    </row>
    <row r="298" customFormat="1" ht="20" customHeight="1" spans="1:8">
      <c r="A298" s="86"/>
      <c r="B298" s="199"/>
      <c r="C298" s="198" t="s">
        <v>109</v>
      </c>
      <c r="D298" s="88" t="s">
        <v>14</v>
      </c>
      <c r="E298" s="109">
        <v>1</v>
      </c>
      <c r="F298" s="88">
        <v>20</v>
      </c>
      <c r="G298" s="88">
        <f t="shared" si="15"/>
        <v>20</v>
      </c>
      <c r="H298" s="93"/>
    </row>
    <row r="299" customFormat="1" ht="20" customHeight="1" spans="1:8">
      <c r="A299" s="86"/>
      <c r="B299" s="199"/>
      <c r="C299" s="198" t="s">
        <v>17</v>
      </c>
      <c r="D299" s="88" t="s">
        <v>14</v>
      </c>
      <c r="E299" s="109">
        <v>1</v>
      </c>
      <c r="F299" s="88">
        <v>200</v>
      </c>
      <c r="G299" s="88">
        <f t="shared" si="15"/>
        <v>200</v>
      </c>
      <c r="H299" s="93"/>
    </row>
    <row r="300" customFormat="1" ht="20" customHeight="1" spans="1:8">
      <c r="A300" s="86"/>
      <c r="B300" s="199"/>
      <c r="C300" s="198" t="s">
        <v>116</v>
      </c>
      <c r="D300" s="88" t="s">
        <v>14</v>
      </c>
      <c r="E300" s="109">
        <v>2</v>
      </c>
      <c r="F300" s="88">
        <v>50</v>
      </c>
      <c r="G300" s="88">
        <f t="shared" si="15"/>
        <v>100</v>
      </c>
      <c r="H300" s="93"/>
    </row>
    <row r="301" customFormat="1" ht="20" customHeight="1" spans="1:8">
      <c r="A301" s="86"/>
      <c r="B301" s="199"/>
      <c r="C301" s="198" t="s">
        <v>19</v>
      </c>
      <c r="D301" s="163" t="s">
        <v>14</v>
      </c>
      <c r="E301" s="180">
        <v>1</v>
      </c>
      <c r="F301" s="163">
        <v>20</v>
      </c>
      <c r="G301" s="165">
        <v>20</v>
      </c>
      <c r="H301" s="93"/>
    </row>
    <row r="302" customFormat="1" ht="20" customHeight="1" spans="1:8">
      <c r="A302" s="86"/>
      <c r="B302" s="200"/>
      <c r="C302" s="198" t="s">
        <v>110</v>
      </c>
      <c r="D302" s="163" t="s">
        <v>14</v>
      </c>
      <c r="E302" s="180">
        <v>1</v>
      </c>
      <c r="F302" s="163">
        <v>10</v>
      </c>
      <c r="G302" s="165">
        <v>10</v>
      </c>
      <c r="H302" s="93"/>
    </row>
    <row r="303" customFormat="1" ht="20" customHeight="1" spans="1:8">
      <c r="A303" s="86"/>
      <c r="B303" s="192" t="s">
        <v>80</v>
      </c>
      <c r="C303" s="162"/>
      <c r="D303" s="88"/>
      <c r="E303" s="109"/>
      <c r="F303" s="88"/>
      <c r="G303" s="101">
        <f>SUM(G297:G302)</f>
        <v>1190</v>
      </c>
      <c r="H303" s="105"/>
    </row>
    <row r="304" customFormat="1" ht="20" customHeight="1" spans="1:8">
      <c r="A304" s="86">
        <v>55</v>
      </c>
      <c r="B304" s="196" t="s">
        <v>388</v>
      </c>
      <c r="C304" s="162" t="s">
        <v>18</v>
      </c>
      <c r="D304" s="88" t="s">
        <v>14</v>
      </c>
      <c r="E304" s="109">
        <v>9</v>
      </c>
      <c r="F304" s="88">
        <v>120</v>
      </c>
      <c r="G304" s="88">
        <f t="shared" ref="G304:G312" si="16">E304*F304</f>
        <v>1080</v>
      </c>
      <c r="H304" s="91"/>
    </row>
    <row r="305" customFormat="1" ht="20" customHeight="1" spans="1:8">
      <c r="A305" s="86"/>
      <c r="B305" s="196"/>
      <c r="C305" s="162" t="s">
        <v>109</v>
      </c>
      <c r="D305" s="88" t="s">
        <v>14</v>
      </c>
      <c r="E305" s="109">
        <v>13</v>
      </c>
      <c r="F305" s="88">
        <v>20</v>
      </c>
      <c r="G305" s="88">
        <f t="shared" si="16"/>
        <v>260</v>
      </c>
      <c r="H305" s="93"/>
    </row>
    <row r="306" customFormat="1" ht="20" customHeight="1" spans="1:8">
      <c r="A306" s="86"/>
      <c r="B306" s="196"/>
      <c r="C306" s="162" t="s">
        <v>17</v>
      </c>
      <c r="D306" s="88" t="s">
        <v>14</v>
      </c>
      <c r="E306" s="109">
        <v>2</v>
      </c>
      <c r="F306" s="88">
        <v>200</v>
      </c>
      <c r="G306" s="88">
        <f t="shared" si="16"/>
        <v>400</v>
      </c>
      <c r="H306" s="93"/>
    </row>
    <row r="307" customFormat="1" ht="20" customHeight="1" spans="1:8">
      <c r="A307" s="86"/>
      <c r="B307" s="196"/>
      <c r="C307" s="162" t="s">
        <v>389</v>
      </c>
      <c r="D307" s="88" t="s">
        <v>61</v>
      </c>
      <c r="E307" s="130">
        <f>2.5*1.3*2</f>
        <v>6.5</v>
      </c>
      <c r="F307" s="88">
        <v>50</v>
      </c>
      <c r="G307" s="88">
        <f t="shared" si="16"/>
        <v>325</v>
      </c>
      <c r="H307" s="93"/>
    </row>
    <row r="308" customFormat="1" ht="20" customHeight="1" spans="1:8">
      <c r="A308" s="86"/>
      <c r="B308" s="196"/>
      <c r="C308" s="162" t="s">
        <v>94</v>
      </c>
      <c r="D308" s="88" t="s">
        <v>14</v>
      </c>
      <c r="E308" s="109">
        <v>6</v>
      </c>
      <c r="F308" s="88">
        <v>100</v>
      </c>
      <c r="G308" s="88">
        <f t="shared" si="16"/>
        <v>600</v>
      </c>
      <c r="H308" s="93"/>
    </row>
    <row r="309" customFormat="1" ht="20" customHeight="1" spans="1:8">
      <c r="A309" s="86"/>
      <c r="B309" s="196"/>
      <c r="C309" s="162" t="s">
        <v>116</v>
      </c>
      <c r="D309" s="88" t="s">
        <v>14</v>
      </c>
      <c r="E309" s="109">
        <v>8</v>
      </c>
      <c r="F309" s="88">
        <v>50</v>
      </c>
      <c r="G309" s="88">
        <f t="shared" si="16"/>
        <v>400</v>
      </c>
      <c r="H309" s="93"/>
    </row>
    <row r="310" customFormat="1" ht="20" customHeight="1" spans="1:8">
      <c r="A310" s="86"/>
      <c r="B310" s="196"/>
      <c r="C310" s="162" t="s">
        <v>222</v>
      </c>
      <c r="D310" s="88" t="s">
        <v>14</v>
      </c>
      <c r="E310" s="109">
        <v>5</v>
      </c>
      <c r="F310" s="88">
        <v>100</v>
      </c>
      <c r="G310" s="88">
        <f t="shared" si="16"/>
        <v>500</v>
      </c>
      <c r="H310" s="93"/>
    </row>
    <row r="311" customFormat="1" ht="20" customHeight="1" spans="1:8">
      <c r="A311" s="86"/>
      <c r="B311" s="196"/>
      <c r="C311" s="162" t="s">
        <v>237</v>
      </c>
      <c r="D311" s="88" t="s">
        <v>14</v>
      </c>
      <c r="E311" s="109">
        <v>2</v>
      </c>
      <c r="F311" s="88">
        <v>75</v>
      </c>
      <c r="G311" s="88">
        <f t="shared" si="16"/>
        <v>150</v>
      </c>
      <c r="H311" s="93"/>
    </row>
    <row r="312" customFormat="1" ht="20" customHeight="1" spans="1:8">
      <c r="A312" s="86"/>
      <c r="B312" s="196"/>
      <c r="C312" s="162" t="s">
        <v>283</v>
      </c>
      <c r="D312" s="88" t="s">
        <v>14</v>
      </c>
      <c r="E312" s="109">
        <v>7</v>
      </c>
      <c r="F312" s="88">
        <v>35</v>
      </c>
      <c r="G312" s="88">
        <f t="shared" si="16"/>
        <v>245</v>
      </c>
      <c r="H312" s="93"/>
    </row>
    <row r="313" customFormat="1" ht="20" customHeight="1" spans="1:8">
      <c r="A313" s="86"/>
      <c r="B313" s="201" t="s">
        <v>80</v>
      </c>
      <c r="C313" s="162"/>
      <c r="D313" s="88"/>
      <c r="E313" s="109"/>
      <c r="F313" s="88"/>
      <c r="G313" s="101">
        <f>SUM(G304:G312)</f>
        <v>3960</v>
      </c>
      <c r="H313" s="105"/>
    </row>
    <row r="314" customFormat="1" ht="20" customHeight="1" spans="1:8">
      <c r="A314" s="86">
        <v>56</v>
      </c>
      <c r="B314" s="196" t="s">
        <v>390</v>
      </c>
      <c r="C314" s="162" t="s">
        <v>391</v>
      </c>
      <c r="D314" s="88" t="s">
        <v>61</v>
      </c>
      <c r="E314" s="130">
        <f>1.2*1.2*0.8</f>
        <v>1.152</v>
      </c>
      <c r="F314" s="88">
        <v>50</v>
      </c>
      <c r="G314" s="88">
        <f t="shared" ref="G314:G319" si="17">E314*F314</f>
        <v>57.6</v>
      </c>
      <c r="H314" s="91"/>
    </row>
    <row r="315" customFormat="1" ht="20" customHeight="1" spans="1:8">
      <c r="A315" s="86"/>
      <c r="B315" s="196"/>
      <c r="C315" s="162" t="s">
        <v>392</v>
      </c>
      <c r="D315" s="88" t="s">
        <v>61</v>
      </c>
      <c r="E315" s="130">
        <f>1.4*1.4*0.6</f>
        <v>1.176</v>
      </c>
      <c r="F315" s="88">
        <v>50</v>
      </c>
      <c r="G315" s="88">
        <f t="shared" si="17"/>
        <v>58.8</v>
      </c>
      <c r="H315" s="93"/>
    </row>
    <row r="316" customFormat="1" ht="20" customHeight="1" spans="1:8">
      <c r="A316" s="86"/>
      <c r="B316" s="196"/>
      <c r="C316" s="162" t="s">
        <v>18</v>
      </c>
      <c r="D316" s="88" t="s">
        <v>14</v>
      </c>
      <c r="E316" s="109">
        <v>4</v>
      </c>
      <c r="F316" s="88">
        <v>120</v>
      </c>
      <c r="G316" s="88">
        <f t="shared" si="17"/>
        <v>480</v>
      </c>
      <c r="H316" s="93"/>
    </row>
    <row r="317" customFormat="1" ht="20" customHeight="1" spans="1:8">
      <c r="A317" s="86"/>
      <c r="B317" s="196"/>
      <c r="C317" s="162" t="s">
        <v>109</v>
      </c>
      <c r="D317" s="88" t="s">
        <v>14</v>
      </c>
      <c r="E317" s="109">
        <v>8</v>
      </c>
      <c r="F317" s="88">
        <v>20</v>
      </c>
      <c r="G317" s="88">
        <f t="shared" si="17"/>
        <v>160</v>
      </c>
      <c r="H317" s="93"/>
    </row>
    <row r="318" customFormat="1" ht="20" customHeight="1" spans="1:8">
      <c r="A318" s="86"/>
      <c r="B318" s="196"/>
      <c r="C318" s="162" t="s">
        <v>94</v>
      </c>
      <c r="D318" s="88" t="s">
        <v>14</v>
      </c>
      <c r="E318" s="109">
        <v>8</v>
      </c>
      <c r="F318" s="88">
        <v>100</v>
      </c>
      <c r="G318" s="88">
        <f t="shared" si="17"/>
        <v>800</v>
      </c>
      <c r="H318" s="93"/>
    </row>
    <row r="319" customFormat="1" ht="20" customHeight="1" spans="1:8">
      <c r="A319" s="86"/>
      <c r="B319" s="196"/>
      <c r="C319" s="162" t="s">
        <v>116</v>
      </c>
      <c r="D319" s="88" t="s">
        <v>14</v>
      </c>
      <c r="E319" s="109">
        <v>4</v>
      </c>
      <c r="F319" s="88">
        <v>50</v>
      </c>
      <c r="G319" s="88">
        <f t="shared" si="17"/>
        <v>200</v>
      </c>
      <c r="H319" s="93"/>
    </row>
    <row r="320" customFormat="1" ht="20" customHeight="1" spans="1:8">
      <c r="A320" s="86"/>
      <c r="B320" s="201" t="s">
        <v>80</v>
      </c>
      <c r="C320" s="162"/>
      <c r="D320" s="88"/>
      <c r="E320" s="109"/>
      <c r="F320" s="88"/>
      <c r="G320" s="101">
        <f>SUM(G314:G319)</f>
        <v>1756.4</v>
      </c>
      <c r="H320" s="105"/>
    </row>
    <row r="321" customFormat="1" ht="20" customHeight="1" spans="1:8">
      <c r="A321" s="86">
        <v>57</v>
      </c>
      <c r="B321" s="193" t="s">
        <v>393</v>
      </c>
      <c r="C321" s="162" t="s">
        <v>109</v>
      </c>
      <c r="D321" s="88" t="s">
        <v>14</v>
      </c>
      <c r="E321" s="109">
        <v>27</v>
      </c>
      <c r="F321" s="88">
        <v>20</v>
      </c>
      <c r="G321" s="88">
        <f t="shared" ref="G321:G328" si="18">E321*F321</f>
        <v>540</v>
      </c>
      <c r="H321" s="91"/>
    </row>
    <row r="322" customFormat="1" ht="20" customHeight="1" spans="1:8">
      <c r="A322" s="86"/>
      <c r="B322" s="194"/>
      <c r="C322" s="162" t="s">
        <v>18</v>
      </c>
      <c r="D322" s="88" t="s">
        <v>14</v>
      </c>
      <c r="E322" s="109">
        <v>4</v>
      </c>
      <c r="F322" s="88">
        <v>120</v>
      </c>
      <c r="G322" s="88">
        <f t="shared" si="18"/>
        <v>480</v>
      </c>
      <c r="H322" s="93"/>
    </row>
    <row r="323" customFormat="1" ht="20" customHeight="1" spans="1:8">
      <c r="A323" s="86"/>
      <c r="B323" s="194"/>
      <c r="C323" s="162" t="s">
        <v>17</v>
      </c>
      <c r="D323" s="88" t="s">
        <v>14</v>
      </c>
      <c r="E323" s="109">
        <v>2</v>
      </c>
      <c r="F323" s="88">
        <v>200</v>
      </c>
      <c r="G323" s="88">
        <f t="shared" si="18"/>
        <v>400</v>
      </c>
      <c r="H323" s="93"/>
    </row>
    <row r="324" customFormat="1" ht="20" customHeight="1" spans="1:8">
      <c r="A324" s="86"/>
      <c r="B324" s="194"/>
      <c r="C324" s="162" t="s">
        <v>394</v>
      </c>
      <c r="D324" s="88" t="s">
        <v>61</v>
      </c>
      <c r="E324" s="130">
        <f>3.5*2*1.5</f>
        <v>10.5</v>
      </c>
      <c r="F324" s="88">
        <v>50</v>
      </c>
      <c r="G324" s="88">
        <f t="shared" si="18"/>
        <v>525</v>
      </c>
      <c r="H324" s="93"/>
    </row>
    <row r="325" customFormat="1" ht="20" customHeight="1" spans="1:8">
      <c r="A325" s="86"/>
      <c r="B325" s="194"/>
      <c r="C325" s="162" t="s">
        <v>116</v>
      </c>
      <c r="D325" s="88" t="s">
        <v>14</v>
      </c>
      <c r="E325" s="109">
        <v>17</v>
      </c>
      <c r="F325" s="88">
        <v>50</v>
      </c>
      <c r="G325" s="88">
        <f t="shared" si="18"/>
        <v>850</v>
      </c>
      <c r="H325" s="93"/>
    </row>
    <row r="326" customFormat="1" ht="20" customHeight="1" spans="1:8">
      <c r="A326" s="86"/>
      <c r="B326" s="194"/>
      <c r="C326" s="162" t="s">
        <v>94</v>
      </c>
      <c r="D326" s="88" t="s">
        <v>14</v>
      </c>
      <c r="E326" s="109">
        <v>1</v>
      </c>
      <c r="F326" s="88">
        <v>100</v>
      </c>
      <c r="G326" s="88">
        <f t="shared" si="18"/>
        <v>100</v>
      </c>
      <c r="H326" s="93"/>
    </row>
    <row r="327" customFormat="1" ht="27" customHeight="1" spans="1:8">
      <c r="A327" s="86"/>
      <c r="B327" s="194"/>
      <c r="C327" s="162" t="s">
        <v>395</v>
      </c>
      <c r="D327" s="88" t="s">
        <v>61</v>
      </c>
      <c r="E327" s="130">
        <v>2.5</v>
      </c>
      <c r="F327" s="88">
        <v>90</v>
      </c>
      <c r="G327" s="88">
        <f t="shared" si="18"/>
        <v>225</v>
      </c>
      <c r="H327" s="93"/>
    </row>
    <row r="328" customFormat="1" ht="29" customHeight="1" spans="1:8">
      <c r="A328" s="86"/>
      <c r="B328" s="195"/>
      <c r="C328" s="162" t="s">
        <v>396</v>
      </c>
      <c r="D328" s="88" t="s">
        <v>61</v>
      </c>
      <c r="E328" s="130">
        <v>1.35</v>
      </c>
      <c r="F328" s="88">
        <v>90</v>
      </c>
      <c r="G328" s="88">
        <f t="shared" si="18"/>
        <v>121.5</v>
      </c>
      <c r="H328" s="93"/>
    </row>
    <row r="329" customFormat="1" ht="20" customHeight="1" spans="1:8">
      <c r="A329" s="86"/>
      <c r="B329" s="192" t="s">
        <v>80</v>
      </c>
      <c r="C329" s="162"/>
      <c r="D329" s="88"/>
      <c r="E329" s="109"/>
      <c r="F329" s="88"/>
      <c r="G329" s="101">
        <f>SUM(G321:G328)</f>
        <v>3241.5</v>
      </c>
      <c r="H329" s="105"/>
    </row>
    <row r="330" customFormat="1" ht="20" customHeight="1" spans="1:8">
      <c r="A330" s="86">
        <v>58</v>
      </c>
      <c r="B330" s="193" t="s">
        <v>397</v>
      </c>
      <c r="C330" s="162" t="s">
        <v>94</v>
      </c>
      <c r="D330" s="88" t="s">
        <v>14</v>
      </c>
      <c r="E330" s="109">
        <v>7</v>
      </c>
      <c r="F330" s="88">
        <v>100</v>
      </c>
      <c r="G330" s="88">
        <f t="shared" ref="G330:G333" si="19">E330*F330</f>
        <v>700</v>
      </c>
      <c r="H330" s="91"/>
    </row>
    <row r="331" customFormat="1" ht="20" customHeight="1" spans="1:8">
      <c r="A331" s="86"/>
      <c r="B331" s="194"/>
      <c r="C331" s="162" t="s">
        <v>116</v>
      </c>
      <c r="D331" s="88" t="s">
        <v>14</v>
      </c>
      <c r="E331" s="109">
        <v>3</v>
      </c>
      <c r="F331" s="88">
        <v>50</v>
      </c>
      <c r="G331" s="88">
        <f t="shared" si="19"/>
        <v>150</v>
      </c>
      <c r="H331" s="93"/>
    </row>
    <row r="332" customFormat="1" ht="20" customHeight="1" spans="1:8">
      <c r="A332" s="86"/>
      <c r="B332" s="194"/>
      <c r="C332" s="147" t="s">
        <v>109</v>
      </c>
      <c r="D332" s="88" t="s">
        <v>14</v>
      </c>
      <c r="E332" s="109">
        <v>13</v>
      </c>
      <c r="F332" s="88">
        <v>20</v>
      </c>
      <c r="G332" s="88">
        <f t="shared" si="19"/>
        <v>260</v>
      </c>
      <c r="H332" s="93"/>
    </row>
    <row r="333" customFormat="1" ht="20" customHeight="1" spans="1:8">
      <c r="A333" s="86"/>
      <c r="B333" s="195"/>
      <c r="C333" s="162" t="s">
        <v>56</v>
      </c>
      <c r="D333" s="88" t="s">
        <v>14</v>
      </c>
      <c r="E333" s="109">
        <v>2</v>
      </c>
      <c r="F333" s="88">
        <v>90</v>
      </c>
      <c r="G333" s="88">
        <f t="shared" si="19"/>
        <v>180</v>
      </c>
      <c r="H333" s="93"/>
    </row>
    <row r="334" customFormat="1" ht="20" customHeight="1" spans="1:8">
      <c r="A334" s="86"/>
      <c r="B334" s="70" t="s">
        <v>80</v>
      </c>
      <c r="C334" s="162"/>
      <c r="D334" s="88"/>
      <c r="E334" s="109"/>
      <c r="F334" s="88"/>
      <c r="G334" s="101">
        <f>SUM(G330:G333)</f>
        <v>1290</v>
      </c>
      <c r="H334" s="105"/>
    </row>
    <row r="335" customFormat="1" ht="20" customHeight="1" spans="1:8">
      <c r="A335" s="86">
        <v>59</v>
      </c>
      <c r="B335" s="193" t="s">
        <v>398</v>
      </c>
      <c r="C335" s="162" t="s">
        <v>17</v>
      </c>
      <c r="D335" s="88" t="s">
        <v>14</v>
      </c>
      <c r="E335" s="109">
        <v>17</v>
      </c>
      <c r="F335" s="88">
        <v>200</v>
      </c>
      <c r="G335" s="88">
        <f t="shared" ref="G335:G342" si="20">E335*F335</f>
        <v>3400</v>
      </c>
      <c r="H335" s="91"/>
    </row>
    <row r="336" customFormat="1" ht="20" customHeight="1" spans="1:8">
      <c r="A336" s="86"/>
      <c r="B336" s="194"/>
      <c r="C336" s="162" t="s">
        <v>18</v>
      </c>
      <c r="D336" s="88" t="s">
        <v>14</v>
      </c>
      <c r="E336" s="109">
        <v>12</v>
      </c>
      <c r="F336" s="88">
        <v>120</v>
      </c>
      <c r="G336" s="88">
        <f t="shared" si="20"/>
        <v>1440</v>
      </c>
      <c r="H336" s="93"/>
    </row>
    <row r="337" customFormat="1" ht="20" customHeight="1" spans="1:8">
      <c r="A337" s="86"/>
      <c r="B337" s="194"/>
      <c r="C337" s="162" t="s">
        <v>109</v>
      </c>
      <c r="D337" s="88" t="s">
        <v>14</v>
      </c>
      <c r="E337" s="109">
        <v>3</v>
      </c>
      <c r="F337" s="88">
        <v>20</v>
      </c>
      <c r="G337" s="88">
        <f t="shared" si="20"/>
        <v>60</v>
      </c>
      <c r="H337" s="93"/>
    </row>
    <row r="338" customFormat="1" ht="20" customHeight="1" spans="1:8">
      <c r="A338" s="86"/>
      <c r="B338" s="194"/>
      <c r="C338" s="162" t="s">
        <v>94</v>
      </c>
      <c r="D338" s="88" t="s">
        <v>14</v>
      </c>
      <c r="E338" s="109">
        <v>1</v>
      </c>
      <c r="F338" s="88">
        <v>100</v>
      </c>
      <c r="G338" s="88">
        <f t="shared" si="20"/>
        <v>100</v>
      </c>
      <c r="H338" s="93"/>
    </row>
    <row r="339" customFormat="1" ht="20" customHeight="1" spans="1:8">
      <c r="A339" s="86"/>
      <c r="B339" s="194"/>
      <c r="C339" s="162" t="s">
        <v>116</v>
      </c>
      <c r="D339" s="88" t="s">
        <v>14</v>
      </c>
      <c r="E339" s="109">
        <v>3</v>
      </c>
      <c r="F339" s="88">
        <v>50</v>
      </c>
      <c r="G339" s="88">
        <f t="shared" si="20"/>
        <v>150</v>
      </c>
      <c r="H339" s="93"/>
    </row>
    <row r="340" customFormat="1" ht="30" customHeight="1" spans="1:8">
      <c r="A340" s="86"/>
      <c r="B340" s="194"/>
      <c r="C340" s="162" t="s">
        <v>399</v>
      </c>
      <c r="D340" s="88" t="s">
        <v>61</v>
      </c>
      <c r="E340" s="130">
        <f>1.2*1.2*1.5</f>
        <v>2.16</v>
      </c>
      <c r="F340" s="88">
        <v>90</v>
      </c>
      <c r="G340" s="88">
        <f t="shared" si="20"/>
        <v>194.4</v>
      </c>
      <c r="H340" s="93"/>
    </row>
    <row r="341" customFormat="1" ht="20" customHeight="1" spans="1:8">
      <c r="A341" s="86"/>
      <c r="B341" s="194"/>
      <c r="C341" s="162" t="s">
        <v>41</v>
      </c>
      <c r="D341" s="88" t="s">
        <v>14</v>
      </c>
      <c r="E341" s="109">
        <v>1</v>
      </c>
      <c r="F341" s="88">
        <v>90</v>
      </c>
      <c r="G341" s="88">
        <f t="shared" si="20"/>
        <v>90</v>
      </c>
      <c r="H341" s="93"/>
    </row>
    <row r="342" customFormat="1" ht="20" customHeight="1" spans="1:8">
      <c r="A342" s="86"/>
      <c r="B342" s="195"/>
      <c r="C342" s="162" t="s">
        <v>237</v>
      </c>
      <c r="D342" s="88" t="s">
        <v>14</v>
      </c>
      <c r="E342" s="109">
        <v>2</v>
      </c>
      <c r="F342" s="88">
        <v>75</v>
      </c>
      <c r="G342" s="88">
        <f t="shared" si="20"/>
        <v>150</v>
      </c>
      <c r="H342" s="93"/>
    </row>
    <row r="343" customFormat="1" ht="20" customHeight="1" spans="1:8">
      <c r="A343" s="86"/>
      <c r="B343" s="192" t="s">
        <v>80</v>
      </c>
      <c r="C343" s="162"/>
      <c r="D343" s="88"/>
      <c r="E343" s="109"/>
      <c r="F343" s="88"/>
      <c r="G343" s="101">
        <f>SUM(G335:G342)</f>
        <v>5584.4</v>
      </c>
      <c r="H343" s="105"/>
    </row>
    <row r="344" customFormat="1" ht="20" customHeight="1" spans="1:8">
      <c r="A344" s="86">
        <v>60</v>
      </c>
      <c r="B344" s="193" t="s">
        <v>400</v>
      </c>
      <c r="C344" s="162" t="s">
        <v>17</v>
      </c>
      <c r="D344" s="88" t="s">
        <v>14</v>
      </c>
      <c r="E344" s="109">
        <v>1</v>
      </c>
      <c r="F344" s="88">
        <v>200</v>
      </c>
      <c r="G344" s="88">
        <f t="shared" ref="G344:G353" si="21">E344*F344</f>
        <v>200</v>
      </c>
      <c r="H344" s="91"/>
    </row>
    <row r="345" customFormat="1" ht="20" customHeight="1" spans="1:8">
      <c r="A345" s="86"/>
      <c r="B345" s="194"/>
      <c r="C345" s="162" t="s">
        <v>18</v>
      </c>
      <c r="D345" s="88" t="s">
        <v>14</v>
      </c>
      <c r="E345" s="109">
        <v>10</v>
      </c>
      <c r="F345" s="88">
        <v>120</v>
      </c>
      <c r="G345" s="88">
        <f t="shared" si="21"/>
        <v>1200</v>
      </c>
      <c r="H345" s="93"/>
    </row>
    <row r="346" customFormat="1" ht="20" customHeight="1" spans="1:8">
      <c r="A346" s="86"/>
      <c r="B346" s="194"/>
      <c r="C346" s="162" t="s">
        <v>109</v>
      </c>
      <c r="D346" s="88" t="s">
        <v>14</v>
      </c>
      <c r="E346" s="109">
        <v>2</v>
      </c>
      <c r="F346" s="88">
        <v>20</v>
      </c>
      <c r="G346" s="88">
        <f t="shared" si="21"/>
        <v>40</v>
      </c>
      <c r="H346" s="93"/>
    </row>
    <row r="347" customFormat="1" ht="20" customHeight="1" spans="1:8">
      <c r="A347" s="86"/>
      <c r="B347" s="194"/>
      <c r="C347" s="162" t="s">
        <v>222</v>
      </c>
      <c r="D347" s="88" t="s">
        <v>14</v>
      </c>
      <c r="E347" s="109">
        <v>1</v>
      </c>
      <c r="F347" s="88">
        <v>100</v>
      </c>
      <c r="G347" s="88">
        <f t="shared" si="21"/>
        <v>100</v>
      </c>
      <c r="H347" s="93"/>
    </row>
    <row r="348" customFormat="1" ht="20" customHeight="1" spans="1:8">
      <c r="A348" s="86"/>
      <c r="B348" s="194"/>
      <c r="C348" s="162" t="s">
        <v>237</v>
      </c>
      <c r="D348" s="88" t="s">
        <v>14</v>
      </c>
      <c r="E348" s="109">
        <v>1</v>
      </c>
      <c r="F348" s="88">
        <v>75</v>
      </c>
      <c r="G348" s="88">
        <f t="shared" si="21"/>
        <v>75</v>
      </c>
      <c r="H348" s="93"/>
    </row>
    <row r="349" customFormat="1" ht="20" customHeight="1" spans="1:8">
      <c r="A349" s="86"/>
      <c r="B349" s="194"/>
      <c r="C349" s="162" t="s">
        <v>94</v>
      </c>
      <c r="D349" s="88" t="s">
        <v>14</v>
      </c>
      <c r="E349" s="109">
        <v>1</v>
      </c>
      <c r="F349" s="88">
        <v>100</v>
      </c>
      <c r="G349" s="88">
        <f t="shared" si="21"/>
        <v>100</v>
      </c>
      <c r="H349" s="93"/>
    </row>
    <row r="350" customFormat="1" ht="20" customHeight="1" spans="1:8">
      <c r="A350" s="86"/>
      <c r="B350" s="194"/>
      <c r="C350" s="162" t="s">
        <v>116</v>
      </c>
      <c r="D350" s="88" t="s">
        <v>14</v>
      </c>
      <c r="E350" s="109">
        <v>7</v>
      </c>
      <c r="F350" s="88">
        <v>50</v>
      </c>
      <c r="G350" s="88">
        <f t="shared" si="21"/>
        <v>350</v>
      </c>
      <c r="H350" s="93"/>
    </row>
    <row r="351" customFormat="1" ht="20" customHeight="1" spans="1:8">
      <c r="A351" s="86"/>
      <c r="B351" s="194"/>
      <c r="C351" s="162" t="s">
        <v>125</v>
      </c>
      <c r="D351" s="88" t="s">
        <v>14</v>
      </c>
      <c r="E351" s="109">
        <v>3</v>
      </c>
      <c r="F351" s="88">
        <v>15</v>
      </c>
      <c r="G351" s="88">
        <f t="shared" si="21"/>
        <v>45</v>
      </c>
      <c r="H351" s="93"/>
    </row>
    <row r="352" customFormat="1" ht="20" customHeight="1" spans="1:8">
      <c r="A352" s="86"/>
      <c r="B352" s="194"/>
      <c r="C352" s="162" t="s">
        <v>92</v>
      </c>
      <c r="D352" s="88" t="s">
        <v>14</v>
      </c>
      <c r="E352" s="109">
        <v>1</v>
      </c>
      <c r="F352" s="88">
        <v>50</v>
      </c>
      <c r="G352" s="88">
        <f t="shared" si="21"/>
        <v>50</v>
      </c>
      <c r="H352" s="93"/>
    </row>
    <row r="353" customFormat="1" ht="20" customHeight="1" spans="1:8">
      <c r="A353" s="86"/>
      <c r="B353" s="195"/>
      <c r="C353" s="162" t="s">
        <v>401</v>
      </c>
      <c r="D353" s="88" t="s">
        <v>61</v>
      </c>
      <c r="E353" s="130">
        <v>1.87</v>
      </c>
      <c r="F353" s="88">
        <v>90</v>
      </c>
      <c r="G353" s="88">
        <f t="shared" si="21"/>
        <v>168.3</v>
      </c>
      <c r="H353" s="93"/>
    </row>
    <row r="354" customFormat="1" ht="20" customHeight="1" spans="1:8">
      <c r="A354" s="86"/>
      <c r="B354" s="192" t="s">
        <v>80</v>
      </c>
      <c r="C354" s="162"/>
      <c r="D354" s="88"/>
      <c r="E354" s="109"/>
      <c r="F354" s="88"/>
      <c r="G354" s="101">
        <f>SUM(G344:G353)</f>
        <v>2328.3</v>
      </c>
      <c r="H354" s="105"/>
    </row>
    <row r="355" customFormat="1" ht="20" customHeight="1" spans="1:8">
      <c r="A355" s="86">
        <v>61</v>
      </c>
      <c r="B355" s="193" t="s">
        <v>402</v>
      </c>
      <c r="C355" s="162" t="s">
        <v>18</v>
      </c>
      <c r="D355" s="88" t="s">
        <v>14</v>
      </c>
      <c r="E355" s="109">
        <v>1</v>
      </c>
      <c r="F355" s="88">
        <v>120</v>
      </c>
      <c r="G355" s="88">
        <f t="shared" ref="G355:G357" si="22">E355*F355</f>
        <v>120</v>
      </c>
      <c r="H355" s="91"/>
    </row>
    <row r="356" customFormat="1" ht="20" customHeight="1" spans="1:8">
      <c r="A356" s="86"/>
      <c r="B356" s="194"/>
      <c r="C356" s="162" t="s">
        <v>109</v>
      </c>
      <c r="D356" s="88" t="s">
        <v>14</v>
      </c>
      <c r="E356" s="109">
        <v>2</v>
      </c>
      <c r="F356" s="88">
        <v>50</v>
      </c>
      <c r="G356" s="88">
        <f t="shared" si="22"/>
        <v>100</v>
      </c>
      <c r="H356" s="93"/>
    </row>
    <row r="357" customFormat="1" ht="20" customHeight="1" spans="1:8">
      <c r="A357" s="86"/>
      <c r="B357" s="195"/>
      <c r="C357" s="162" t="s">
        <v>116</v>
      </c>
      <c r="D357" s="88" t="s">
        <v>14</v>
      </c>
      <c r="E357" s="109">
        <v>2</v>
      </c>
      <c r="F357" s="88">
        <v>50</v>
      </c>
      <c r="G357" s="88">
        <f t="shared" si="22"/>
        <v>100</v>
      </c>
      <c r="H357" s="93"/>
    </row>
    <row r="358" customFormat="1" ht="20" customHeight="1" spans="1:8">
      <c r="A358" s="86"/>
      <c r="B358" s="192" t="s">
        <v>80</v>
      </c>
      <c r="C358" s="162"/>
      <c r="D358" s="88"/>
      <c r="E358" s="109"/>
      <c r="F358" s="88"/>
      <c r="G358" s="101">
        <f>SUM(G355:G357)</f>
        <v>320</v>
      </c>
      <c r="H358" s="105"/>
    </row>
    <row r="359" customFormat="1" ht="20" customHeight="1" spans="1:8">
      <c r="A359" s="86">
        <v>62</v>
      </c>
      <c r="B359" s="202" t="s">
        <v>403</v>
      </c>
      <c r="C359" s="198" t="s">
        <v>18</v>
      </c>
      <c r="D359" s="88" t="s">
        <v>14</v>
      </c>
      <c r="E359" s="109">
        <v>3</v>
      </c>
      <c r="F359" s="88">
        <v>120</v>
      </c>
      <c r="G359" s="88">
        <f>E359*F359</f>
        <v>360</v>
      </c>
      <c r="H359" s="91"/>
    </row>
    <row r="360" customFormat="1" ht="20" customHeight="1" spans="1:8">
      <c r="A360" s="86"/>
      <c r="B360" s="203"/>
      <c r="C360" s="198" t="s">
        <v>116</v>
      </c>
      <c r="D360" s="88" t="s">
        <v>14</v>
      </c>
      <c r="E360" s="109">
        <v>1</v>
      </c>
      <c r="F360" s="88">
        <v>50</v>
      </c>
      <c r="G360" s="88">
        <f>E360*F360</f>
        <v>50</v>
      </c>
      <c r="H360" s="93"/>
    </row>
    <row r="361" customFormat="1" ht="20" customHeight="1" spans="1:8">
      <c r="A361" s="86"/>
      <c r="B361" s="203"/>
      <c r="C361" s="198" t="s">
        <v>19</v>
      </c>
      <c r="D361" s="163" t="s">
        <v>14</v>
      </c>
      <c r="E361" s="180">
        <v>10</v>
      </c>
      <c r="F361" s="163">
        <v>20</v>
      </c>
      <c r="G361" s="165">
        <v>200</v>
      </c>
      <c r="H361" s="93"/>
    </row>
    <row r="362" customFormat="1" ht="20" customHeight="1" spans="1:8">
      <c r="A362" s="86"/>
      <c r="B362" s="203"/>
      <c r="C362" s="198" t="s">
        <v>304</v>
      </c>
      <c r="D362" s="163" t="s">
        <v>14</v>
      </c>
      <c r="E362" s="180">
        <v>2</v>
      </c>
      <c r="F362" s="163">
        <v>5</v>
      </c>
      <c r="G362" s="165">
        <v>10</v>
      </c>
      <c r="H362" s="93"/>
    </row>
    <row r="363" customFormat="1" ht="20" customHeight="1" spans="1:8">
      <c r="A363" s="86"/>
      <c r="B363" s="204"/>
      <c r="C363" s="198" t="s">
        <v>301</v>
      </c>
      <c r="D363" s="163" t="s">
        <v>61</v>
      </c>
      <c r="E363" s="180">
        <v>1</v>
      </c>
      <c r="F363" s="163">
        <v>90</v>
      </c>
      <c r="G363" s="165">
        <v>90</v>
      </c>
      <c r="H363" s="93"/>
    </row>
    <row r="364" customFormat="1" ht="20" customHeight="1" spans="1:8">
      <c r="A364" s="86"/>
      <c r="B364" s="192" t="s">
        <v>80</v>
      </c>
      <c r="C364" s="162"/>
      <c r="D364" s="88"/>
      <c r="E364" s="109"/>
      <c r="F364" s="88"/>
      <c r="G364" s="101">
        <f>SUM(G359:G363)</f>
        <v>710</v>
      </c>
      <c r="H364" s="105"/>
    </row>
    <row r="365" customFormat="1" ht="20" customHeight="1" spans="1:8">
      <c r="A365" s="86">
        <v>63</v>
      </c>
      <c r="B365" s="193" t="s">
        <v>404</v>
      </c>
      <c r="C365" s="162" t="s">
        <v>18</v>
      </c>
      <c r="D365" s="88" t="s">
        <v>14</v>
      </c>
      <c r="E365" s="109">
        <v>3</v>
      </c>
      <c r="F365" s="88">
        <v>120</v>
      </c>
      <c r="G365" s="88">
        <f t="shared" ref="G365:G372" si="23">E365*F365</f>
        <v>360</v>
      </c>
      <c r="H365" s="91"/>
    </row>
    <row r="366" customFormat="1" ht="20" customHeight="1" spans="1:8">
      <c r="A366" s="86"/>
      <c r="B366" s="194"/>
      <c r="C366" s="162" t="s">
        <v>17</v>
      </c>
      <c r="D366" s="88" t="s">
        <v>14</v>
      </c>
      <c r="E366" s="109">
        <v>1</v>
      </c>
      <c r="F366" s="88">
        <v>200</v>
      </c>
      <c r="G366" s="88">
        <f t="shared" si="23"/>
        <v>200</v>
      </c>
      <c r="H366" s="93"/>
    </row>
    <row r="367" customFormat="1" ht="20" customHeight="1" spans="1:8">
      <c r="A367" s="86"/>
      <c r="B367" s="194"/>
      <c r="C367" s="162" t="s">
        <v>109</v>
      </c>
      <c r="D367" s="88" t="s">
        <v>14</v>
      </c>
      <c r="E367" s="109">
        <v>20</v>
      </c>
      <c r="F367" s="88">
        <v>20</v>
      </c>
      <c r="G367" s="88">
        <f t="shared" si="23"/>
        <v>400</v>
      </c>
      <c r="H367" s="93"/>
    </row>
    <row r="368" customFormat="1" ht="20" customHeight="1" spans="1:8">
      <c r="A368" s="86"/>
      <c r="B368" s="194"/>
      <c r="C368" s="162" t="s">
        <v>110</v>
      </c>
      <c r="D368" s="88" t="s">
        <v>14</v>
      </c>
      <c r="E368" s="109">
        <v>7</v>
      </c>
      <c r="F368" s="88">
        <v>10</v>
      </c>
      <c r="G368" s="88">
        <f t="shared" si="23"/>
        <v>70</v>
      </c>
      <c r="H368" s="93"/>
    </row>
    <row r="369" customFormat="1" ht="20" customHeight="1" spans="1:8">
      <c r="A369" s="86"/>
      <c r="B369" s="194"/>
      <c r="C369" s="162" t="s">
        <v>237</v>
      </c>
      <c r="D369" s="88" t="s">
        <v>14</v>
      </c>
      <c r="E369" s="109">
        <v>5</v>
      </c>
      <c r="F369" s="88">
        <v>75</v>
      </c>
      <c r="G369" s="88">
        <f t="shared" si="23"/>
        <v>375</v>
      </c>
      <c r="H369" s="93"/>
    </row>
    <row r="370" customFormat="1" ht="20" customHeight="1" spans="1:8">
      <c r="A370" s="86"/>
      <c r="B370" s="194"/>
      <c r="C370" s="162" t="s">
        <v>94</v>
      </c>
      <c r="D370" s="88" t="s">
        <v>14</v>
      </c>
      <c r="E370" s="109">
        <v>3</v>
      </c>
      <c r="F370" s="88">
        <v>100</v>
      </c>
      <c r="G370" s="88">
        <f t="shared" si="23"/>
        <v>300</v>
      </c>
      <c r="H370" s="93"/>
    </row>
    <row r="371" customFormat="1" ht="20" customHeight="1" spans="1:8">
      <c r="A371" s="86"/>
      <c r="B371" s="194"/>
      <c r="C371" s="162" t="s">
        <v>116</v>
      </c>
      <c r="D371" s="88" t="s">
        <v>14</v>
      </c>
      <c r="E371" s="109">
        <v>1</v>
      </c>
      <c r="F371" s="88">
        <v>50</v>
      </c>
      <c r="G371" s="88">
        <f t="shared" si="23"/>
        <v>50</v>
      </c>
      <c r="H371" s="93"/>
    </row>
    <row r="372" customFormat="1" ht="20" customHeight="1" spans="1:8">
      <c r="A372" s="86"/>
      <c r="B372" s="195"/>
      <c r="C372" s="162" t="s">
        <v>405</v>
      </c>
      <c r="D372" s="88" t="s">
        <v>14</v>
      </c>
      <c r="E372" s="109">
        <v>1</v>
      </c>
      <c r="F372" s="88">
        <v>20</v>
      </c>
      <c r="G372" s="88">
        <f t="shared" si="23"/>
        <v>20</v>
      </c>
      <c r="H372" s="93"/>
    </row>
    <row r="373" customFormat="1" ht="20" customHeight="1" spans="1:8">
      <c r="A373" s="86"/>
      <c r="B373" s="192" t="s">
        <v>80</v>
      </c>
      <c r="C373" s="162"/>
      <c r="D373" s="88"/>
      <c r="E373" s="109"/>
      <c r="F373" s="88"/>
      <c r="G373" s="101">
        <f>SUM(G365:G372)</f>
        <v>1775</v>
      </c>
      <c r="H373" s="105"/>
    </row>
    <row r="374" customFormat="1" ht="20" customHeight="1" spans="1:8">
      <c r="A374" s="86">
        <v>64</v>
      </c>
      <c r="B374" s="193" t="s">
        <v>406</v>
      </c>
      <c r="C374" s="162" t="s">
        <v>56</v>
      </c>
      <c r="D374" s="88" t="s">
        <v>14</v>
      </c>
      <c r="E374" s="109">
        <v>2</v>
      </c>
      <c r="F374" s="88">
        <v>90</v>
      </c>
      <c r="G374" s="88">
        <f t="shared" ref="G374:G382" si="24">E374*F374</f>
        <v>180</v>
      </c>
      <c r="H374" s="91"/>
    </row>
    <row r="375" customFormat="1" ht="20" customHeight="1" spans="1:8">
      <c r="A375" s="86"/>
      <c r="B375" s="194"/>
      <c r="C375" s="162" t="s">
        <v>41</v>
      </c>
      <c r="D375" s="88" t="s">
        <v>14</v>
      </c>
      <c r="E375" s="109">
        <v>11</v>
      </c>
      <c r="F375" s="88">
        <v>90</v>
      </c>
      <c r="G375" s="88">
        <f t="shared" si="24"/>
        <v>990</v>
      </c>
      <c r="H375" s="93"/>
    </row>
    <row r="376" customFormat="1" ht="20" customHeight="1" spans="1:8">
      <c r="A376" s="86"/>
      <c r="B376" s="194"/>
      <c r="C376" s="162" t="s">
        <v>42</v>
      </c>
      <c r="D376" s="88" t="s">
        <v>14</v>
      </c>
      <c r="E376" s="109">
        <v>1</v>
      </c>
      <c r="F376" s="88">
        <v>220</v>
      </c>
      <c r="G376" s="88">
        <f t="shared" si="24"/>
        <v>220</v>
      </c>
      <c r="H376" s="93"/>
    </row>
    <row r="377" customFormat="1" ht="20" customHeight="1" spans="1:8">
      <c r="A377" s="86"/>
      <c r="B377" s="194"/>
      <c r="C377" s="162" t="s">
        <v>84</v>
      </c>
      <c r="D377" s="88" t="s">
        <v>14</v>
      </c>
      <c r="E377" s="109">
        <v>4</v>
      </c>
      <c r="F377" s="88">
        <v>20</v>
      </c>
      <c r="G377" s="88">
        <f t="shared" si="24"/>
        <v>80</v>
      </c>
      <c r="H377" s="93"/>
    </row>
    <row r="378" customFormat="1" ht="20" customHeight="1" spans="1:8">
      <c r="A378" s="86"/>
      <c r="B378" s="194"/>
      <c r="C378" s="162" t="s">
        <v>18</v>
      </c>
      <c r="D378" s="88" t="s">
        <v>14</v>
      </c>
      <c r="E378" s="109">
        <v>12</v>
      </c>
      <c r="F378" s="88">
        <v>120</v>
      </c>
      <c r="G378" s="88">
        <f t="shared" si="24"/>
        <v>1440</v>
      </c>
      <c r="H378" s="93"/>
    </row>
    <row r="379" customFormat="1" ht="20" customHeight="1" spans="1:8">
      <c r="A379" s="86"/>
      <c r="B379" s="194"/>
      <c r="C379" s="162" t="s">
        <v>17</v>
      </c>
      <c r="D379" s="88" t="s">
        <v>14</v>
      </c>
      <c r="E379" s="109">
        <v>9</v>
      </c>
      <c r="F379" s="88">
        <v>200</v>
      </c>
      <c r="G379" s="88">
        <f t="shared" si="24"/>
        <v>1800</v>
      </c>
      <c r="H379" s="93"/>
    </row>
    <row r="380" customFormat="1" ht="20" customHeight="1" spans="1:8">
      <c r="A380" s="86"/>
      <c r="B380" s="194"/>
      <c r="C380" s="162" t="s">
        <v>125</v>
      </c>
      <c r="D380" s="88" t="s">
        <v>14</v>
      </c>
      <c r="E380" s="109">
        <v>4</v>
      </c>
      <c r="F380" s="88">
        <v>15</v>
      </c>
      <c r="G380" s="88">
        <f t="shared" si="24"/>
        <v>60</v>
      </c>
      <c r="H380" s="93"/>
    </row>
    <row r="381" customFormat="1" ht="20" customHeight="1" spans="1:8">
      <c r="A381" s="86"/>
      <c r="B381" s="194"/>
      <c r="C381" s="162" t="s">
        <v>94</v>
      </c>
      <c r="D381" s="88" t="s">
        <v>14</v>
      </c>
      <c r="E381" s="109">
        <v>2</v>
      </c>
      <c r="F381" s="88">
        <v>100</v>
      </c>
      <c r="G381" s="88">
        <f t="shared" si="24"/>
        <v>200</v>
      </c>
      <c r="H381" s="93"/>
    </row>
    <row r="382" customFormat="1" ht="20" customHeight="1" spans="1:8">
      <c r="A382" s="86"/>
      <c r="B382" s="195"/>
      <c r="C382" s="162" t="s">
        <v>407</v>
      </c>
      <c r="D382" s="88" t="s">
        <v>61</v>
      </c>
      <c r="E382" s="130">
        <v>1.87</v>
      </c>
      <c r="F382" s="88">
        <v>50</v>
      </c>
      <c r="G382" s="88">
        <f t="shared" si="24"/>
        <v>93.5</v>
      </c>
      <c r="H382" s="93"/>
    </row>
    <row r="383" customFormat="1" ht="20" customHeight="1" spans="1:8">
      <c r="A383" s="86"/>
      <c r="B383" s="192" t="s">
        <v>80</v>
      </c>
      <c r="C383" s="162"/>
      <c r="D383" s="88"/>
      <c r="E383" s="109"/>
      <c r="F383" s="88"/>
      <c r="G383" s="101">
        <f>SUM(G374:G382)</f>
        <v>5063.5</v>
      </c>
      <c r="H383" s="105"/>
    </row>
    <row r="384" customFormat="1" ht="20" customHeight="1" spans="1:8">
      <c r="A384" s="86">
        <v>65</v>
      </c>
      <c r="B384" s="193" t="s">
        <v>408</v>
      </c>
      <c r="C384" s="162" t="s">
        <v>42</v>
      </c>
      <c r="D384" s="88" t="s">
        <v>14</v>
      </c>
      <c r="E384" s="109">
        <v>1</v>
      </c>
      <c r="F384" s="88">
        <v>220</v>
      </c>
      <c r="G384" s="88">
        <f t="shared" ref="G384:G391" si="25">E384*F384</f>
        <v>220</v>
      </c>
      <c r="H384" s="91"/>
    </row>
    <row r="385" customFormat="1" ht="20" customHeight="1" spans="1:8">
      <c r="A385" s="86"/>
      <c r="B385" s="194"/>
      <c r="C385" s="162" t="s">
        <v>18</v>
      </c>
      <c r="D385" s="88" t="s">
        <v>14</v>
      </c>
      <c r="E385" s="109">
        <v>1</v>
      </c>
      <c r="F385" s="88">
        <v>120</v>
      </c>
      <c r="G385" s="88">
        <f t="shared" si="25"/>
        <v>120</v>
      </c>
      <c r="H385" s="93"/>
    </row>
    <row r="386" customFormat="1" ht="20" customHeight="1" spans="1:8">
      <c r="A386" s="86"/>
      <c r="B386" s="194"/>
      <c r="C386" s="162" t="s">
        <v>110</v>
      </c>
      <c r="D386" s="88" t="s">
        <v>14</v>
      </c>
      <c r="E386" s="109">
        <v>2</v>
      </c>
      <c r="F386" s="88">
        <v>10</v>
      </c>
      <c r="G386" s="88">
        <f t="shared" si="25"/>
        <v>20</v>
      </c>
      <c r="H386" s="93"/>
    </row>
    <row r="387" customFormat="1" ht="20" customHeight="1" spans="1:8">
      <c r="A387" s="86"/>
      <c r="B387" s="194"/>
      <c r="C387" s="162" t="s">
        <v>94</v>
      </c>
      <c r="D387" s="88" t="s">
        <v>14</v>
      </c>
      <c r="E387" s="109">
        <v>2</v>
      </c>
      <c r="F387" s="88">
        <v>100</v>
      </c>
      <c r="G387" s="88">
        <f t="shared" si="25"/>
        <v>200</v>
      </c>
      <c r="H387" s="93"/>
    </row>
    <row r="388" customFormat="1" ht="20" customHeight="1" spans="1:8">
      <c r="A388" s="86"/>
      <c r="B388" s="194"/>
      <c r="C388" s="162" t="s">
        <v>116</v>
      </c>
      <c r="D388" s="88" t="s">
        <v>14</v>
      </c>
      <c r="E388" s="109">
        <v>1</v>
      </c>
      <c r="F388" s="88">
        <v>50</v>
      </c>
      <c r="G388" s="88">
        <f t="shared" si="25"/>
        <v>50</v>
      </c>
      <c r="H388" s="93"/>
    </row>
    <row r="389" customFormat="1" ht="20" customHeight="1" spans="1:8">
      <c r="A389" s="86"/>
      <c r="B389" s="194"/>
      <c r="C389" s="162" t="s">
        <v>158</v>
      </c>
      <c r="D389" s="88" t="s">
        <v>12</v>
      </c>
      <c r="E389" s="109">
        <v>2</v>
      </c>
      <c r="F389" s="88">
        <v>4500</v>
      </c>
      <c r="G389" s="88">
        <f t="shared" si="25"/>
        <v>9000</v>
      </c>
      <c r="H389" s="93"/>
    </row>
    <row r="390" customFormat="1" ht="20" customHeight="1" spans="1:8">
      <c r="A390" s="86"/>
      <c r="B390" s="194"/>
      <c r="C390" s="162" t="s">
        <v>208</v>
      </c>
      <c r="D390" s="88" t="s">
        <v>12</v>
      </c>
      <c r="E390" s="109">
        <v>4</v>
      </c>
      <c r="F390" s="88">
        <v>3000</v>
      </c>
      <c r="G390" s="88">
        <f t="shared" si="25"/>
        <v>12000</v>
      </c>
      <c r="H390" s="93"/>
    </row>
    <row r="391" customFormat="1" ht="20" customHeight="1" spans="1:8">
      <c r="A391" s="86"/>
      <c r="B391" s="195"/>
      <c r="C391" s="162" t="s">
        <v>409</v>
      </c>
      <c r="D391" s="88" t="s">
        <v>12</v>
      </c>
      <c r="E391" s="130">
        <v>0.86</v>
      </c>
      <c r="F391" s="88">
        <v>50</v>
      </c>
      <c r="G391" s="88">
        <f t="shared" si="25"/>
        <v>43</v>
      </c>
      <c r="H391" s="93"/>
    </row>
    <row r="392" customFormat="1" ht="20" customHeight="1" spans="1:8">
      <c r="A392" s="86"/>
      <c r="B392" s="192" t="s">
        <v>80</v>
      </c>
      <c r="C392" s="162"/>
      <c r="D392" s="88"/>
      <c r="E392" s="109"/>
      <c r="F392" s="88"/>
      <c r="G392" s="101">
        <f>SUM(G384:G391)</f>
        <v>21653</v>
      </c>
      <c r="H392" s="105"/>
    </row>
    <row r="393" customFormat="1" ht="20" customHeight="1" spans="1:8">
      <c r="A393" s="86">
        <v>66</v>
      </c>
      <c r="B393" s="193" t="s">
        <v>410</v>
      </c>
      <c r="C393" s="162" t="s">
        <v>18</v>
      </c>
      <c r="D393" s="88" t="s">
        <v>14</v>
      </c>
      <c r="E393" s="109">
        <v>16</v>
      </c>
      <c r="F393" s="88">
        <v>120</v>
      </c>
      <c r="G393" s="88">
        <f t="shared" ref="G393:G398" si="26">E393*F393</f>
        <v>1920</v>
      </c>
      <c r="H393" s="91"/>
    </row>
    <row r="394" customFormat="1" ht="20" customHeight="1" spans="1:8">
      <c r="A394" s="86"/>
      <c r="B394" s="194"/>
      <c r="C394" s="162" t="s">
        <v>17</v>
      </c>
      <c r="D394" s="88" t="s">
        <v>14</v>
      </c>
      <c r="E394" s="109">
        <v>17</v>
      </c>
      <c r="F394" s="88">
        <v>200</v>
      </c>
      <c r="G394" s="88">
        <f t="shared" si="26"/>
        <v>3400</v>
      </c>
      <c r="H394" s="93"/>
    </row>
    <row r="395" customFormat="1" ht="20" customHeight="1" spans="1:8">
      <c r="A395" s="86"/>
      <c r="B395" s="194"/>
      <c r="C395" s="162" t="s">
        <v>109</v>
      </c>
      <c r="D395" s="88" t="s">
        <v>14</v>
      </c>
      <c r="E395" s="109">
        <v>4</v>
      </c>
      <c r="F395" s="88">
        <v>20</v>
      </c>
      <c r="G395" s="88">
        <f t="shared" si="26"/>
        <v>80</v>
      </c>
      <c r="H395" s="93"/>
    </row>
    <row r="396" customFormat="1" ht="20" customHeight="1" spans="1:8">
      <c r="A396" s="86"/>
      <c r="B396" s="194"/>
      <c r="C396" s="162" t="s">
        <v>222</v>
      </c>
      <c r="D396" s="88" t="s">
        <v>14</v>
      </c>
      <c r="E396" s="109">
        <v>2</v>
      </c>
      <c r="F396" s="88">
        <v>100</v>
      </c>
      <c r="G396" s="88">
        <f t="shared" si="26"/>
        <v>200</v>
      </c>
      <c r="H396" s="93"/>
    </row>
    <row r="397" customFormat="1" ht="20" customHeight="1" spans="1:8">
      <c r="A397" s="86"/>
      <c r="B397" s="194"/>
      <c r="C397" s="162" t="s">
        <v>94</v>
      </c>
      <c r="D397" s="88" t="s">
        <v>14</v>
      </c>
      <c r="E397" s="109">
        <v>7</v>
      </c>
      <c r="F397" s="88">
        <v>100</v>
      </c>
      <c r="G397" s="88">
        <f t="shared" si="26"/>
        <v>700</v>
      </c>
      <c r="H397" s="93"/>
    </row>
    <row r="398" customFormat="1" ht="20" customHeight="1" spans="1:8">
      <c r="A398" s="86"/>
      <c r="B398" s="195"/>
      <c r="C398" s="162" t="s">
        <v>411</v>
      </c>
      <c r="D398" s="88" t="s">
        <v>61</v>
      </c>
      <c r="E398" s="130">
        <v>3.06</v>
      </c>
      <c r="F398" s="88">
        <v>50</v>
      </c>
      <c r="G398" s="88">
        <f t="shared" si="26"/>
        <v>153</v>
      </c>
      <c r="H398" s="93"/>
    </row>
    <row r="399" customFormat="1" ht="20" customHeight="1" spans="1:8">
      <c r="A399" s="86"/>
      <c r="B399" s="192" t="s">
        <v>80</v>
      </c>
      <c r="C399" s="162"/>
      <c r="D399" s="88"/>
      <c r="E399" s="109"/>
      <c r="F399" s="88"/>
      <c r="G399" s="101">
        <f>SUM(G393:G398)</f>
        <v>6453</v>
      </c>
      <c r="H399" s="105"/>
    </row>
    <row r="400" customFormat="1" ht="20" customHeight="1" spans="1:8">
      <c r="A400" s="86">
        <v>67</v>
      </c>
      <c r="B400" s="193" t="s">
        <v>412</v>
      </c>
      <c r="C400" s="162" t="s">
        <v>17</v>
      </c>
      <c r="D400" s="88" t="s">
        <v>14</v>
      </c>
      <c r="E400" s="109">
        <v>11</v>
      </c>
      <c r="F400" s="88">
        <v>200</v>
      </c>
      <c r="G400" s="88">
        <f t="shared" ref="G400:G405" si="27">E400*F400</f>
        <v>2200</v>
      </c>
      <c r="H400" s="91"/>
    </row>
    <row r="401" customFormat="1" ht="20" customHeight="1" spans="1:8">
      <c r="A401" s="86"/>
      <c r="B401" s="194"/>
      <c r="C401" s="162" t="s">
        <v>18</v>
      </c>
      <c r="D401" s="88" t="s">
        <v>14</v>
      </c>
      <c r="E401" s="109">
        <v>15</v>
      </c>
      <c r="F401" s="88">
        <v>120</v>
      </c>
      <c r="G401" s="88">
        <f t="shared" si="27"/>
        <v>1800</v>
      </c>
      <c r="H401" s="93"/>
    </row>
    <row r="402" customFormat="1" ht="20" customHeight="1" spans="1:8">
      <c r="A402" s="86"/>
      <c r="B402" s="194"/>
      <c r="C402" s="162" t="s">
        <v>109</v>
      </c>
      <c r="D402" s="88" t="s">
        <v>14</v>
      </c>
      <c r="E402" s="109">
        <v>4</v>
      </c>
      <c r="F402" s="88">
        <v>20</v>
      </c>
      <c r="G402" s="88">
        <f t="shared" si="27"/>
        <v>80</v>
      </c>
      <c r="H402" s="93"/>
    </row>
    <row r="403" customFormat="1" ht="20" customHeight="1" spans="1:8">
      <c r="A403" s="86"/>
      <c r="B403" s="194"/>
      <c r="C403" s="162" t="s">
        <v>116</v>
      </c>
      <c r="D403" s="88" t="s">
        <v>14</v>
      </c>
      <c r="E403" s="109">
        <v>9</v>
      </c>
      <c r="F403" s="88">
        <v>50</v>
      </c>
      <c r="G403" s="88">
        <f t="shared" si="27"/>
        <v>450</v>
      </c>
      <c r="H403" s="93"/>
    </row>
    <row r="404" customFormat="1" ht="20" customHeight="1" spans="1:8">
      <c r="A404" s="86"/>
      <c r="B404" s="194"/>
      <c r="C404" s="162" t="s">
        <v>84</v>
      </c>
      <c r="D404" s="88" t="s">
        <v>14</v>
      </c>
      <c r="E404" s="109">
        <v>1</v>
      </c>
      <c r="F404" s="88">
        <v>20</v>
      </c>
      <c r="G404" s="88">
        <f t="shared" si="27"/>
        <v>20</v>
      </c>
      <c r="H404" s="93"/>
    </row>
    <row r="405" customFormat="1" ht="20" customHeight="1" spans="1:8">
      <c r="A405" s="86"/>
      <c r="B405" s="194"/>
      <c r="C405" s="162" t="s">
        <v>413</v>
      </c>
      <c r="D405" s="88" t="s">
        <v>61</v>
      </c>
      <c r="E405" s="130">
        <v>2.16</v>
      </c>
      <c r="F405" s="88">
        <v>50</v>
      </c>
      <c r="G405" s="88">
        <f t="shared" si="27"/>
        <v>108</v>
      </c>
      <c r="H405" s="93"/>
    </row>
    <row r="406" customFormat="1" ht="20" customHeight="1" spans="1:8">
      <c r="A406" s="86"/>
      <c r="B406" s="192" t="s">
        <v>80</v>
      </c>
      <c r="C406" s="162"/>
      <c r="D406" s="88"/>
      <c r="E406" s="109"/>
      <c r="F406" s="88"/>
      <c r="G406" s="101">
        <f>SUM(G400:G405)</f>
        <v>4658</v>
      </c>
      <c r="H406" s="105"/>
    </row>
    <row r="407" customFormat="1" ht="20" customHeight="1" spans="1:8">
      <c r="A407" s="86">
        <v>68</v>
      </c>
      <c r="B407" s="193" t="s">
        <v>414</v>
      </c>
      <c r="C407" s="162" t="s">
        <v>17</v>
      </c>
      <c r="D407" s="88" t="s">
        <v>14</v>
      </c>
      <c r="E407" s="109">
        <v>1</v>
      </c>
      <c r="F407" s="88">
        <v>200</v>
      </c>
      <c r="G407" s="88">
        <f t="shared" ref="G407:G412" si="28">E407*F407</f>
        <v>200</v>
      </c>
      <c r="H407" s="91"/>
    </row>
    <row r="408" customFormat="1" ht="20" customHeight="1" spans="1:8">
      <c r="A408" s="86"/>
      <c r="B408" s="195"/>
      <c r="C408" s="162" t="s">
        <v>18</v>
      </c>
      <c r="D408" s="88" t="s">
        <v>14</v>
      </c>
      <c r="E408" s="109">
        <v>1</v>
      </c>
      <c r="F408" s="88">
        <v>120</v>
      </c>
      <c r="G408" s="88">
        <f t="shared" si="28"/>
        <v>120</v>
      </c>
      <c r="H408" s="93"/>
    </row>
    <row r="409" customFormat="1" ht="20" customHeight="1" spans="1:8">
      <c r="A409" s="86"/>
      <c r="B409" s="205"/>
      <c r="C409" s="162" t="s">
        <v>94</v>
      </c>
      <c r="D409" s="163" t="s">
        <v>14</v>
      </c>
      <c r="E409" s="173">
        <v>2</v>
      </c>
      <c r="F409" s="162">
        <v>100</v>
      </c>
      <c r="G409" s="165">
        <v>200</v>
      </c>
      <c r="H409" s="93"/>
    </row>
    <row r="410" customFormat="1" ht="20" customHeight="1" spans="1:8">
      <c r="A410" s="86"/>
      <c r="B410" s="192" t="s">
        <v>80</v>
      </c>
      <c r="C410" s="162"/>
      <c r="D410" s="88"/>
      <c r="E410" s="109"/>
      <c r="F410" s="88"/>
      <c r="G410" s="101">
        <f>SUM(G407:G409)</f>
        <v>520</v>
      </c>
      <c r="H410" s="105"/>
    </row>
    <row r="411" customFormat="1" ht="20" customHeight="1" spans="1:8">
      <c r="A411" s="86">
        <v>69</v>
      </c>
      <c r="B411" s="193" t="s">
        <v>415</v>
      </c>
      <c r="C411" s="162" t="s">
        <v>87</v>
      </c>
      <c r="D411" s="88" t="s">
        <v>14</v>
      </c>
      <c r="E411" s="109">
        <v>1</v>
      </c>
      <c r="F411" s="88">
        <v>20</v>
      </c>
      <c r="G411" s="88">
        <f t="shared" si="28"/>
        <v>20</v>
      </c>
      <c r="H411" s="91"/>
    </row>
    <row r="412" customFormat="1" ht="20" customHeight="1" spans="1:8">
      <c r="A412" s="86"/>
      <c r="B412" s="195"/>
      <c r="C412" s="162" t="s">
        <v>18</v>
      </c>
      <c r="D412" s="88" t="s">
        <v>14</v>
      </c>
      <c r="E412" s="109">
        <v>1</v>
      </c>
      <c r="F412" s="88">
        <v>120</v>
      </c>
      <c r="G412" s="88">
        <f t="shared" si="28"/>
        <v>120</v>
      </c>
      <c r="H412" s="93"/>
    </row>
    <row r="413" customFormat="1" ht="20" customHeight="1" spans="1:8">
      <c r="A413" s="86"/>
      <c r="B413" s="192" t="s">
        <v>80</v>
      </c>
      <c r="C413" s="162"/>
      <c r="D413" s="88"/>
      <c r="E413" s="109"/>
      <c r="F413" s="88"/>
      <c r="G413" s="101">
        <f>SUM(G411:G412)</f>
        <v>140</v>
      </c>
      <c r="H413" s="105"/>
    </row>
    <row r="414" customFormat="1" ht="20" customHeight="1" spans="1:8">
      <c r="A414" s="86">
        <v>70</v>
      </c>
      <c r="B414" s="206" t="s">
        <v>416</v>
      </c>
      <c r="C414" s="162" t="s">
        <v>18</v>
      </c>
      <c r="D414" s="88" t="s">
        <v>14</v>
      </c>
      <c r="E414" s="109">
        <v>4</v>
      </c>
      <c r="F414" s="88">
        <v>120</v>
      </c>
      <c r="G414" s="88">
        <f t="shared" ref="G414:G417" si="29">E414*F414</f>
        <v>480</v>
      </c>
      <c r="H414" s="91"/>
    </row>
    <row r="415" customFormat="1" ht="20" customHeight="1" spans="1:8">
      <c r="A415" s="86"/>
      <c r="B415" s="192" t="s">
        <v>80</v>
      </c>
      <c r="C415" s="162"/>
      <c r="D415" s="88"/>
      <c r="E415" s="109"/>
      <c r="F415" s="88"/>
      <c r="G415" s="101">
        <f>SUM(G414:G414)</f>
        <v>480</v>
      </c>
      <c r="H415" s="105"/>
    </row>
    <row r="416" customFormat="1" ht="20" customHeight="1" spans="1:8">
      <c r="A416" s="86">
        <v>71</v>
      </c>
      <c r="B416" s="193" t="s">
        <v>417</v>
      </c>
      <c r="C416" s="162" t="s">
        <v>418</v>
      </c>
      <c r="D416" s="88" t="s">
        <v>61</v>
      </c>
      <c r="E416" s="130">
        <v>3.82</v>
      </c>
      <c r="F416" s="88">
        <v>50</v>
      </c>
      <c r="G416" s="88">
        <f t="shared" si="29"/>
        <v>191</v>
      </c>
      <c r="H416" s="91"/>
    </row>
    <row r="417" customFormat="1" ht="20" customHeight="1" spans="1:8">
      <c r="A417" s="86"/>
      <c r="B417" s="195"/>
      <c r="C417" s="162" t="s">
        <v>109</v>
      </c>
      <c r="D417" s="88" t="s">
        <v>14</v>
      </c>
      <c r="E417" s="109">
        <v>1</v>
      </c>
      <c r="F417" s="88">
        <v>20</v>
      </c>
      <c r="G417" s="88">
        <f t="shared" si="29"/>
        <v>20</v>
      </c>
      <c r="H417" s="93"/>
    </row>
    <row r="418" customFormat="1" ht="20" customHeight="1" spans="1:8">
      <c r="A418" s="86"/>
      <c r="B418" s="192" t="s">
        <v>80</v>
      </c>
      <c r="C418" s="162"/>
      <c r="D418" s="88"/>
      <c r="E418" s="109"/>
      <c r="F418" s="88"/>
      <c r="G418" s="101">
        <f>SUM(G416:G417)</f>
        <v>211</v>
      </c>
      <c r="H418" s="105"/>
    </row>
    <row r="419" customFormat="1" ht="20" customHeight="1" spans="1:8">
      <c r="A419" s="86">
        <v>72</v>
      </c>
      <c r="B419" s="193" t="s">
        <v>419</v>
      </c>
      <c r="C419" s="162" t="s">
        <v>208</v>
      </c>
      <c r="D419" s="88" t="s">
        <v>12</v>
      </c>
      <c r="E419" s="109">
        <v>1</v>
      </c>
      <c r="F419" s="88">
        <v>3000</v>
      </c>
      <c r="G419" s="88">
        <f t="shared" ref="G419:G422" si="30">E419*F419</f>
        <v>3000</v>
      </c>
      <c r="H419" s="91"/>
    </row>
    <row r="420" customFormat="1" ht="20" customHeight="1" spans="1:8">
      <c r="A420" s="86"/>
      <c r="B420" s="195"/>
      <c r="C420" s="162" t="s">
        <v>420</v>
      </c>
      <c r="D420" s="88" t="s">
        <v>61</v>
      </c>
      <c r="E420" s="130">
        <f>2.2*2.2*1.5</f>
        <v>7.26</v>
      </c>
      <c r="F420" s="88">
        <v>50</v>
      </c>
      <c r="G420" s="88">
        <f t="shared" si="30"/>
        <v>363</v>
      </c>
      <c r="H420" s="93"/>
    </row>
    <row r="421" customFormat="1" ht="20" customHeight="1" spans="1:8">
      <c r="A421" s="86"/>
      <c r="B421" s="192" t="s">
        <v>80</v>
      </c>
      <c r="C421" s="162"/>
      <c r="D421" s="88"/>
      <c r="E421" s="109"/>
      <c r="F421" s="88"/>
      <c r="G421" s="101">
        <f>SUM(G419:G420)</f>
        <v>3363</v>
      </c>
      <c r="H421" s="105"/>
    </row>
    <row r="422" customFormat="1" ht="20" customHeight="1" spans="1:8">
      <c r="A422" s="86">
        <v>73</v>
      </c>
      <c r="B422" s="206" t="s">
        <v>421</v>
      </c>
      <c r="C422" s="162" t="s">
        <v>208</v>
      </c>
      <c r="D422" s="88" t="s">
        <v>12</v>
      </c>
      <c r="E422" s="109">
        <v>6</v>
      </c>
      <c r="F422" s="88">
        <v>3000</v>
      </c>
      <c r="G422" s="88">
        <f t="shared" si="30"/>
        <v>18000</v>
      </c>
      <c r="H422" s="91"/>
    </row>
    <row r="423" customFormat="1" ht="20" customHeight="1" spans="1:8">
      <c r="A423" s="86"/>
      <c r="B423" s="192" t="s">
        <v>80</v>
      </c>
      <c r="C423" s="162"/>
      <c r="D423" s="88"/>
      <c r="E423" s="109"/>
      <c r="F423" s="88"/>
      <c r="G423" s="101">
        <f>SUM(G422:G422)</f>
        <v>18000</v>
      </c>
      <c r="H423" s="105"/>
    </row>
  </sheetData>
  <mergeCells count="223">
    <mergeCell ref="A1:H1"/>
    <mergeCell ref="A2:H2"/>
    <mergeCell ref="C3:G3"/>
    <mergeCell ref="A3:A5"/>
    <mergeCell ref="A6:A11"/>
    <mergeCell ref="A12:A20"/>
    <mergeCell ref="A21:A24"/>
    <mergeCell ref="A25:A35"/>
    <mergeCell ref="A36:A41"/>
    <mergeCell ref="A42:A45"/>
    <mergeCell ref="A46:A48"/>
    <mergeCell ref="A49:A52"/>
    <mergeCell ref="A53:A59"/>
    <mergeCell ref="A60:A66"/>
    <mergeCell ref="A67:A68"/>
    <mergeCell ref="A69:A70"/>
    <mergeCell ref="A71:A73"/>
    <mergeCell ref="A74:A82"/>
    <mergeCell ref="A83:A90"/>
    <mergeCell ref="A91:A93"/>
    <mergeCell ref="A94:A97"/>
    <mergeCell ref="A98:A103"/>
    <mergeCell ref="A104:A110"/>
    <mergeCell ref="A111:A113"/>
    <mergeCell ref="A114:A115"/>
    <mergeCell ref="A116:A123"/>
    <mergeCell ref="A124:A127"/>
    <mergeCell ref="A128:A134"/>
    <mergeCell ref="A135:A144"/>
    <mergeCell ref="A145:A153"/>
    <mergeCell ref="A154:A156"/>
    <mergeCell ref="A157:A162"/>
    <mergeCell ref="A163:A167"/>
    <mergeCell ref="A168:A172"/>
    <mergeCell ref="A173:A180"/>
    <mergeCell ref="A181:A190"/>
    <mergeCell ref="A191:A196"/>
    <mergeCell ref="A197:A201"/>
    <mergeCell ref="A202:A204"/>
    <mergeCell ref="A205:A206"/>
    <mergeCell ref="A207:A213"/>
    <mergeCell ref="A214:A216"/>
    <mergeCell ref="A217:A219"/>
    <mergeCell ref="A220:A224"/>
    <mergeCell ref="A225:A226"/>
    <mergeCell ref="A227:A229"/>
    <mergeCell ref="A230:A235"/>
    <mergeCell ref="A236:A240"/>
    <mergeCell ref="A241:A245"/>
    <mergeCell ref="A246:A251"/>
    <mergeCell ref="A252:A260"/>
    <mergeCell ref="A261:A265"/>
    <mergeCell ref="A266:A270"/>
    <mergeCell ref="A271:A281"/>
    <mergeCell ref="A282:A288"/>
    <mergeCell ref="A289:A293"/>
    <mergeCell ref="A294:A296"/>
    <mergeCell ref="A297:A303"/>
    <mergeCell ref="A304:A313"/>
    <mergeCell ref="A314:A320"/>
    <mergeCell ref="A321:A329"/>
    <mergeCell ref="A330:A334"/>
    <mergeCell ref="A335:A343"/>
    <mergeCell ref="A344:A354"/>
    <mergeCell ref="A355:A358"/>
    <mergeCell ref="A359:A364"/>
    <mergeCell ref="A365:A373"/>
    <mergeCell ref="A374:A383"/>
    <mergeCell ref="A384:A392"/>
    <mergeCell ref="A393:A399"/>
    <mergeCell ref="A400:A406"/>
    <mergeCell ref="A407:A410"/>
    <mergeCell ref="A411:A413"/>
    <mergeCell ref="A414:A415"/>
    <mergeCell ref="A416:A418"/>
    <mergeCell ref="A419:A421"/>
    <mergeCell ref="A422:A423"/>
    <mergeCell ref="B3:B5"/>
    <mergeCell ref="B6:B10"/>
    <mergeCell ref="B12:B19"/>
    <mergeCell ref="B21:B23"/>
    <mergeCell ref="B25:B34"/>
    <mergeCell ref="B36:B40"/>
    <mergeCell ref="B42:B44"/>
    <mergeCell ref="B46:B47"/>
    <mergeCell ref="B49:B51"/>
    <mergeCell ref="B53:B58"/>
    <mergeCell ref="B60:B65"/>
    <mergeCell ref="B71:B72"/>
    <mergeCell ref="B74:B81"/>
    <mergeCell ref="B83:B89"/>
    <mergeCell ref="B91:B92"/>
    <mergeCell ref="B94:B96"/>
    <mergeCell ref="B98:B102"/>
    <mergeCell ref="B104:B109"/>
    <mergeCell ref="B111:B112"/>
    <mergeCell ref="B116:B122"/>
    <mergeCell ref="B124:B126"/>
    <mergeCell ref="B128:B133"/>
    <mergeCell ref="B135:B143"/>
    <mergeCell ref="B145:B152"/>
    <mergeCell ref="B154:B155"/>
    <mergeCell ref="B157:B161"/>
    <mergeCell ref="B163:B166"/>
    <mergeCell ref="B168:B171"/>
    <mergeCell ref="B173:B179"/>
    <mergeCell ref="B181:B189"/>
    <mergeCell ref="B191:B195"/>
    <mergeCell ref="B197:B200"/>
    <mergeCell ref="B202:B203"/>
    <mergeCell ref="B207:B212"/>
    <mergeCell ref="B214:B215"/>
    <mergeCell ref="B217:B218"/>
    <mergeCell ref="B220:B223"/>
    <mergeCell ref="B227:B228"/>
    <mergeCell ref="B230:B234"/>
    <mergeCell ref="B236:B239"/>
    <mergeCell ref="B241:B244"/>
    <mergeCell ref="B246:B250"/>
    <mergeCell ref="B252:B259"/>
    <mergeCell ref="B261:B264"/>
    <mergeCell ref="B266:B269"/>
    <mergeCell ref="B271:B280"/>
    <mergeCell ref="B282:B287"/>
    <mergeCell ref="B289:B292"/>
    <mergeCell ref="B294:B295"/>
    <mergeCell ref="B297:B302"/>
    <mergeCell ref="B304:B312"/>
    <mergeCell ref="B314:B319"/>
    <mergeCell ref="B321:B328"/>
    <mergeCell ref="B330:B333"/>
    <mergeCell ref="B335:B342"/>
    <mergeCell ref="B344:B353"/>
    <mergeCell ref="B355:B357"/>
    <mergeCell ref="B359:B363"/>
    <mergeCell ref="B365:B372"/>
    <mergeCell ref="B374:B382"/>
    <mergeCell ref="B384:B391"/>
    <mergeCell ref="B393:B398"/>
    <mergeCell ref="B400:B405"/>
    <mergeCell ref="B407:B408"/>
    <mergeCell ref="B411:B412"/>
    <mergeCell ref="B416:B417"/>
    <mergeCell ref="B419:B420"/>
    <mergeCell ref="C4:C5"/>
    <mergeCell ref="D4:D5"/>
    <mergeCell ref="E4:E5"/>
    <mergeCell ref="F4:F5"/>
    <mergeCell ref="G4:G5"/>
    <mergeCell ref="H3:H5"/>
    <mergeCell ref="H6:H11"/>
    <mergeCell ref="H12:H20"/>
    <mergeCell ref="H21:H24"/>
    <mergeCell ref="H25:H35"/>
    <mergeCell ref="H36:H41"/>
    <mergeCell ref="H42:H45"/>
    <mergeCell ref="H46:H48"/>
    <mergeCell ref="H49:H52"/>
    <mergeCell ref="H53:H59"/>
    <mergeCell ref="H60:H66"/>
    <mergeCell ref="H67:H68"/>
    <mergeCell ref="H69:H70"/>
    <mergeCell ref="H71:H73"/>
    <mergeCell ref="H74:H82"/>
    <mergeCell ref="H83:H90"/>
    <mergeCell ref="H91:H93"/>
    <mergeCell ref="H94:H97"/>
    <mergeCell ref="H98:H103"/>
    <mergeCell ref="H104:H110"/>
    <mergeCell ref="H111:H113"/>
    <mergeCell ref="H114:H115"/>
    <mergeCell ref="H116:H123"/>
    <mergeCell ref="H124:H127"/>
    <mergeCell ref="H128:H134"/>
    <mergeCell ref="H135:H144"/>
    <mergeCell ref="H145:H153"/>
    <mergeCell ref="H154:H156"/>
    <mergeCell ref="H157:H162"/>
    <mergeCell ref="H163:H167"/>
    <mergeCell ref="H168:H172"/>
    <mergeCell ref="H173:H180"/>
    <mergeCell ref="H181:H190"/>
    <mergeCell ref="H191:H196"/>
    <mergeCell ref="H197:H201"/>
    <mergeCell ref="H202:H204"/>
    <mergeCell ref="H205:H206"/>
    <mergeCell ref="H207:H213"/>
    <mergeCell ref="H214:H216"/>
    <mergeCell ref="H217:H219"/>
    <mergeCell ref="H220:H224"/>
    <mergeCell ref="H225:H226"/>
    <mergeCell ref="H227:H229"/>
    <mergeCell ref="H230:H235"/>
    <mergeCell ref="H236:H240"/>
    <mergeCell ref="H241:H245"/>
    <mergeCell ref="H246:H251"/>
    <mergeCell ref="H252:H260"/>
    <mergeCell ref="H261:H265"/>
    <mergeCell ref="H266:H270"/>
    <mergeCell ref="H271:H281"/>
    <mergeCell ref="H282:H288"/>
    <mergeCell ref="H289:H293"/>
    <mergeCell ref="H294:H296"/>
    <mergeCell ref="H297:H303"/>
    <mergeCell ref="H304:H313"/>
    <mergeCell ref="H314:H320"/>
    <mergeCell ref="H321:H329"/>
    <mergeCell ref="H330:H334"/>
    <mergeCell ref="H335:H343"/>
    <mergeCell ref="H344:H354"/>
    <mergeCell ref="H355:H358"/>
    <mergeCell ref="H359:H364"/>
    <mergeCell ref="H365:H373"/>
    <mergeCell ref="H374:H383"/>
    <mergeCell ref="H384:H392"/>
    <mergeCell ref="H393:H399"/>
    <mergeCell ref="H400:H406"/>
    <mergeCell ref="H407:H410"/>
    <mergeCell ref="H411:H413"/>
    <mergeCell ref="H414:H415"/>
    <mergeCell ref="H416:H418"/>
    <mergeCell ref="H419:H421"/>
    <mergeCell ref="H422:H423"/>
  </mergeCells>
  <conditionalFormatting sqref="G400:G405">
    <cfRule type="duplicateValues" dxfId="0" priority="1"/>
  </conditionalFormatting>
  <pageMargins left="0.751388888888889" right="0.751388888888889" top="0.393055555555556" bottom="0.393055555555556" header="0.393055555555556" footer="0.393055555555556"/>
  <pageSetup paperSize="9" scale="8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16"/>
  <sheetViews>
    <sheetView zoomScale="80" zoomScaleNormal="80" workbookViewId="0">
      <selection activeCell="I520" sqref="I520"/>
    </sheetView>
  </sheetViews>
  <sheetFormatPr defaultColWidth="9" defaultRowHeight="19" customHeight="1" outlineLevelCol="7"/>
  <cols>
    <col min="1" max="1" width="8.125" style="71" customWidth="1"/>
    <col min="2" max="2" width="15.3083333333333" style="72" customWidth="1"/>
    <col min="3" max="3" width="23.275" style="73" customWidth="1"/>
    <col min="4" max="4" width="7.96666666666667" style="73" customWidth="1"/>
    <col min="5" max="5" width="10.6166666666667" style="74" customWidth="1"/>
    <col min="6" max="6" width="16.0916666666667" style="75" customWidth="1"/>
    <col min="7" max="7" width="15.3083333333333" style="75" customWidth="1"/>
    <col min="8" max="8" width="11.7166666666667" style="68" customWidth="1"/>
    <col min="9" max="9" width="17.25" style="68" customWidth="1"/>
    <col min="10" max="10" width="9.25" style="68"/>
    <col min="11" max="11" width="9" style="68"/>
    <col min="12" max="12" width="12" style="68" customWidth="1"/>
    <col min="13" max="13" width="9.38333333333333" style="68"/>
    <col min="14" max="16384" width="9" style="68"/>
  </cols>
  <sheetData>
    <row r="1" s="67" customFormat="1" ht="78" customHeight="1" spans="1:8">
      <c r="A1" s="76" t="s">
        <v>422</v>
      </c>
      <c r="B1" s="5"/>
      <c r="C1" s="77"/>
      <c r="D1" s="77"/>
      <c r="E1" s="78"/>
      <c r="F1" s="79"/>
      <c r="G1" s="79"/>
      <c r="H1" s="80"/>
    </row>
    <row r="2" s="67" customFormat="1" ht="21" customHeight="1" spans="1:8">
      <c r="A2" s="81" t="s">
        <v>289</v>
      </c>
      <c r="B2" s="82"/>
      <c r="C2" s="83"/>
      <c r="D2" s="83"/>
      <c r="E2" s="84"/>
      <c r="F2" s="85"/>
      <c r="G2" s="85"/>
      <c r="H2" s="81"/>
    </row>
    <row r="3" s="67" customFormat="1" ht="25" customHeight="1" spans="1:8">
      <c r="A3" s="13" t="s">
        <v>2</v>
      </c>
      <c r="B3" s="13" t="s">
        <v>3</v>
      </c>
      <c r="C3" s="14" t="s">
        <v>290</v>
      </c>
      <c r="D3" s="14"/>
      <c r="E3" s="15"/>
      <c r="F3" s="14"/>
      <c r="G3" s="14"/>
      <c r="H3" s="13" t="s">
        <v>291</v>
      </c>
    </row>
    <row r="4" s="67" customFormat="1" ht="22" customHeight="1" spans="1:8">
      <c r="A4" s="16"/>
      <c r="B4" s="16"/>
      <c r="C4" s="16" t="s">
        <v>5</v>
      </c>
      <c r="D4" s="16" t="s">
        <v>6</v>
      </c>
      <c r="E4" s="17" t="s">
        <v>7</v>
      </c>
      <c r="F4" s="18" t="s">
        <v>8</v>
      </c>
      <c r="G4" s="19" t="s">
        <v>9</v>
      </c>
      <c r="H4" s="16"/>
    </row>
    <row r="5" s="67" customFormat="1" ht="8" customHeight="1" spans="1:8">
      <c r="A5" s="16"/>
      <c r="B5" s="16"/>
      <c r="C5" s="16"/>
      <c r="D5" s="16"/>
      <c r="E5" s="17"/>
      <c r="F5" s="18"/>
      <c r="G5" s="19"/>
      <c r="H5" s="16"/>
    </row>
    <row r="6" customHeight="1" spans="1:8">
      <c r="A6" s="86">
        <v>1</v>
      </c>
      <c r="B6" s="87" t="s">
        <v>423</v>
      </c>
      <c r="C6" s="88" t="s">
        <v>424</v>
      </c>
      <c r="D6" s="88" t="s">
        <v>14</v>
      </c>
      <c r="E6" s="89">
        <v>4</v>
      </c>
      <c r="F6" s="90">
        <v>20</v>
      </c>
      <c r="G6" s="90">
        <f t="shared" ref="G6:G47" si="0">E6*F6</f>
        <v>80</v>
      </c>
      <c r="H6" s="91"/>
    </row>
    <row r="7" customHeight="1" spans="1:8">
      <c r="A7" s="86"/>
      <c r="B7" s="92"/>
      <c r="C7" s="88" t="s">
        <v>24</v>
      </c>
      <c r="D7" s="88" t="s">
        <v>14</v>
      </c>
      <c r="E7" s="89">
        <v>2</v>
      </c>
      <c r="F7" s="90">
        <v>90</v>
      </c>
      <c r="G7" s="90">
        <f t="shared" si="0"/>
        <v>180</v>
      </c>
      <c r="H7" s="93"/>
    </row>
    <row r="8" customHeight="1" spans="1:8">
      <c r="A8" s="86"/>
      <c r="B8" s="92"/>
      <c r="C8" s="88" t="s">
        <v>20</v>
      </c>
      <c r="D8" s="88" t="s">
        <v>14</v>
      </c>
      <c r="E8" s="89">
        <v>1</v>
      </c>
      <c r="F8" s="90">
        <v>200</v>
      </c>
      <c r="G8" s="90">
        <f t="shared" si="0"/>
        <v>200</v>
      </c>
      <c r="H8" s="93"/>
    </row>
    <row r="9" customHeight="1" spans="1:8">
      <c r="A9" s="86"/>
      <c r="B9" s="92"/>
      <c r="C9" s="88" t="s">
        <v>11</v>
      </c>
      <c r="D9" s="88" t="s">
        <v>12</v>
      </c>
      <c r="E9" s="89">
        <v>2</v>
      </c>
      <c r="F9" s="90">
        <v>4000</v>
      </c>
      <c r="G9" s="90">
        <f t="shared" si="0"/>
        <v>8000</v>
      </c>
      <c r="H9" s="93"/>
    </row>
    <row r="10" customHeight="1" spans="1:8">
      <c r="A10" s="86"/>
      <c r="B10" s="92"/>
      <c r="C10" s="88" t="s">
        <v>425</v>
      </c>
      <c r="D10" s="88" t="s">
        <v>14</v>
      </c>
      <c r="E10" s="89">
        <v>1</v>
      </c>
      <c r="F10" s="90">
        <v>20</v>
      </c>
      <c r="G10" s="90">
        <f t="shared" si="0"/>
        <v>20</v>
      </c>
      <c r="H10" s="93"/>
    </row>
    <row r="11" customHeight="1" spans="1:8">
      <c r="A11" s="86"/>
      <c r="B11" s="92"/>
      <c r="C11" s="88" t="s">
        <v>426</v>
      </c>
      <c r="D11" s="88" t="s">
        <v>14</v>
      </c>
      <c r="E11" s="89">
        <v>2</v>
      </c>
      <c r="F11" s="90">
        <v>100</v>
      </c>
      <c r="G11" s="90">
        <f t="shared" si="0"/>
        <v>200</v>
      </c>
      <c r="H11" s="93"/>
    </row>
    <row r="12" customHeight="1" spans="1:8">
      <c r="A12" s="86"/>
      <c r="B12" s="92"/>
      <c r="C12" s="88" t="s">
        <v>427</v>
      </c>
      <c r="D12" s="88" t="s">
        <v>14</v>
      </c>
      <c r="E12" s="89">
        <v>8</v>
      </c>
      <c r="F12" s="90">
        <v>5</v>
      </c>
      <c r="G12" s="90">
        <f t="shared" si="0"/>
        <v>40</v>
      </c>
      <c r="H12" s="93"/>
    </row>
    <row r="13" customHeight="1" spans="1:8">
      <c r="A13" s="86"/>
      <c r="B13" s="92"/>
      <c r="C13" s="88" t="s">
        <v>89</v>
      </c>
      <c r="D13" s="88" t="s">
        <v>14</v>
      </c>
      <c r="E13" s="89">
        <v>10</v>
      </c>
      <c r="F13" s="90">
        <v>90</v>
      </c>
      <c r="G13" s="90">
        <f t="shared" si="0"/>
        <v>900</v>
      </c>
      <c r="H13" s="93"/>
    </row>
    <row r="14" customHeight="1" spans="1:8">
      <c r="A14" s="86"/>
      <c r="B14" s="92"/>
      <c r="C14" s="88" t="s">
        <v>113</v>
      </c>
      <c r="D14" s="88" t="s">
        <v>14</v>
      </c>
      <c r="E14" s="89">
        <v>8</v>
      </c>
      <c r="F14" s="90">
        <v>220</v>
      </c>
      <c r="G14" s="90">
        <f t="shared" si="0"/>
        <v>1760</v>
      </c>
      <c r="H14" s="93"/>
    </row>
    <row r="15" s="68" customFormat="1" customHeight="1" spans="1:8">
      <c r="A15" s="86"/>
      <c r="B15" s="92"/>
      <c r="C15" s="88" t="s">
        <v>428</v>
      </c>
      <c r="D15" s="88" t="s">
        <v>14</v>
      </c>
      <c r="E15" s="94">
        <v>4</v>
      </c>
      <c r="F15" s="95">
        <v>20</v>
      </c>
      <c r="G15" s="90">
        <f t="shared" si="0"/>
        <v>80</v>
      </c>
      <c r="H15" s="93"/>
    </row>
    <row r="16" customHeight="1" spans="1:8">
      <c r="A16" s="86"/>
      <c r="B16" s="92"/>
      <c r="C16" s="88" t="s">
        <v>42</v>
      </c>
      <c r="D16" s="88" t="s">
        <v>14</v>
      </c>
      <c r="E16" s="94">
        <v>4</v>
      </c>
      <c r="F16" s="95">
        <v>220</v>
      </c>
      <c r="G16" s="90">
        <f t="shared" si="0"/>
        <v>880</v>
      </c>
      <c r="H16" s="93"/>
    </row>
    <row r="17" customHeight="1" spans="1:8">
      <c r="A17" s="86"/>
      <c r="B17" s="92"/>
      <c r="C17" s="88" t="s">
        <v>429</v>
      </c>
      <c r="D17" s="88" t="s">
        <v>14</v>
      </c>
      <c r="E17" s="94">
        <v>2</v>
      </c>
      <c r="F17" s="95">
        <v>120</v>
      </c>
      <c r="G17" s="90">
        <f t="shared" si="0"/>
        <v>240</v>
      </c>
      <c r="H17" s="93"/>
    </row>
    <row r="18" customHeight="1" spans="1:8">
      <c r="A18" s="86"/>
      <c r="B18" s="92"/>
      <c r="C18" s="88" t="s">
        <v>430</v>
      </c>
      <c r="D18" s="88" t="s">
        <v>14</v>
      </c>
      <c r="E18" s="94">
        <v>7</v>
      </c>
      <c r="F18" s="95">
        <v>20</v>
      </c>
      <c r="G18" s="90">
        <f t="shared" si="0"/>
        <v>140</v>
      </c>
      <c r="H18" s="93"/>
    </row>
    <row r="19" customHeight="1" spans="1:8">
      <c r="A19" s="86"/>
      <c r="B19" s="92"/>
      <c r="C19" s="88" t="s">
        <v>431</v>
      </c>
      <c r="D19" s="88" t="s">
        <v>14</v>
      </c>
      <c r="E19" s="94">
        <v>2</v>
      </c>
      <c r="F19" s="95">
        <v>20</v>
      </c>
      <c r="G19" s="90">
        <f t="shared" si="0"/>
        <v>40</v>
      </c>
      <c r="H19" s="93"/>
    </row>
    <row r="20" customHeight="1" spans="1:8">
      <c r="A20" s="86"/>
      <c r="B20" s="92"/>
      <c r="C20" s="88" t="s">
        <v>432</v>
      </c>
      <c r="D20" s="88" t="s">
        <v>14</v>
      </c>
      <c r="E20" s="94">
        <v>3</v>
      </c>
      <c r="F20" s="95">
        <v>200</v>
      </c>
      <c r="G20" s="90">
        <f t="shared" si="0"/>
        <v>600</v>
      </c>
      <c r="H20" s="93"/>
    </row>
    <row r="21" customHeight="1" spans="1:8">
      <c r="A21" s="86"/>
      <c r="B21" s="92"/>
      <c r="C21" s="88" t="s">
        <v>433</v>
      </c>
      <c r="D21" s="88" t="s">
        <v>14</v>
      </c>
      <c r="E21" s="94">
        <v>1</v>
      </c>
      <c r="F21" s="95">
        <v>120</v>
      </c>
      <c r="G21" s="90">
        <f t="shared" si="0"/>
        <v>120</v>
      </c>
      <c r="H21" s="93"/>
    </row>
    <row r="22" customHeight="1" spans="1:8">
      <c r="A22" s="86"/>
      <c r="B22" s="92"/>
      <c r="C22" s="88" t="s">
        <v>51</v>
      </c>
      <c r="D22" s="88" t="s">
        <v>14</v>
      </c>
      <c r="E22" s="94">
        <v>1</v>
      </c>
      <c r="F22" s="95">
        <v>600</v>
      </c>
      <c r="G22" s="90">
        <f t="shared" si="0"/>
        <v>600</v>
      </c>
      <c r="H22" s="93"/>
    </row>
    <row r="23" customHeight="1" spans="1:8">
      <c r="A23" s="86"/>
      <c r="B23" s="92"/>
      <c r="C23" s="88" t="s">
        <v>25</v>
      </c>
      <c r="D23" s="88" t="s">
        <v>14</v>
      </c>
      <c r="E23" s="94">
        <v>2</v>
      </c>
      <c r="F23" s="95">
        <v>220</v>
      </c>
      <c r="G23" s="90">
        <f t="shared" si="0"/>
        <v>440</v>
      </c>
      <c r="H23" s="93"/>
    </row>
    <row r="24" customHeight="1" spans="1:8">
      <c r="A24" s="86"/>
      <c r="B24" s="92"/>
      <c r="C24" s="96" t="s">
        <v>58</v>
      </c>
      <c r="D24" s="97" t="s">
        <v>59</v>
      </c>
      <c r="E24" s="96">
        <v>4.33</v>
      </c>
      <c r="F24" s="95">
        <v>65</v>
      </c>
      <c r="G24" s="90">
        <f t="shared" si="0"/>
        <v>281.45</v>
      </c>
      <c r="H24" s="93"/>
    </row>
    <row r="25" customHeight="1" spans="1:8">
      <c r="A25" s="86"/>
      <c r="B25" s="92"/>
      <c r="C25" s="96"/>
      <c r="D25" s="97" t="s">
        <v>59</v>
      </c>
      <c r="E25" s="96">
        <v>10.36</v>
      </c>
      <c r="F25" s="95">
        <v>65</v>
      </c>
      <c r="G25" s="90">
        <f t="shared" si="0"/>
        <v>673.4</v>
      </c>
      <c r="H25" s="93"/>
    </row>
    <row r="26" customHeight="1" spans="1:8">
      <c r="A26" s="86"/>
      <c r="B26" s="92"/>
      <c r="C26" s="96"/>
      <c r="D26" s="97" t="s">
        <v>59</v>
      </c>
      <c r="E26" s="96">
        <v>2.01</v>
      </c>
      <c r="F26" s="95">
        <v>65</v>
      </c>
      <c r="G26" s="90">
        <f t="shared" si="0"/>
        <v>130.65</v>
      </c>
      <c r="H26" s="93"/>
    </row>
    <row r="27" customHeight="1" spans="1:8">
      <c r="A27" s="86"/>
      <c r="B27" s="92"/>
      <c r="C27" s="96"/>
      <c r="D27" s="97" t="s">
        <v>59</v>
      </c>
      <c r="E27" s="96">
        <v>84.15</v>
      </c>
      <c r="F27" s="95">
        <v>65</v>
      </c>
      <c r="G27" s="90">
        <f t="shared" si="0"/>
        <v>5469.75</v>
      </c>
      <c r="H27" s="93"/>
    </row>
    <row r="28" customHeight="1" spans="1:8">
      <c r="A28" s="86"/>
      <c r="B28" s="92"/>
      <c r="C28" s="96"/>
      <c r="D28" s="97" t="s">
        <v>59</v>
      </c>
      <c r="E28" s="96">
        <v>12.6</v>
      </c>
      <c r="F28" s="95">
        <v>65</v>
      </c>
      <c r="G28" s="90">
        <f t="shared" si="0"/>
        <v>819</v>
      </c>
      <c r="H28" s="93"/>
    </row>
    <row r="29" customHeight="1" spans="1:8">
      <c r="A29" s="86"/>
      <c r="B29" s="92"/>
      <c r="C29" s="96" t="s">
        <v>132</v>
      </c>
      <c r="D29" s="97" t="s">
        <v>61</v>
      </c>
      <c r="E29" s="96">
        <v>6.41</v>
      </c>
      <c r="F29" s="95">
        <v>80</v>
      </c>
      <c r="G29" s="90">
        <f t="shared" si="0"/>
        <v>512.8</v>
      </c>
      <c r="H29" s="93"/>
    </row>
    <row r="30" customHeight="1" spans="1:8">
      <c r="A30" s="86"/>
      <c r="B30" s="92"/>
      <c r="C30" s="96" t="s">
        <v>60</v>
      </c>
      <c r="D30" s="97" t="s">
        <v>61</v>
      </c>
      <c r="E30" s="96">
        <v>0.69</v>
      </c>
      <c r="F30" s="95">
        <v>180</v>
      </c>
      <c r="G30" s="90">
        <f t="shared" si="0"/>
        <v>124.2</v>
      </c>
      <c r="H30" s="93"/>
    </row>
    <row r="31" customHeight="1" spans="1:8">
      <c r="A31" s="86"/>
      <c r="B31" s="92"/>
      <c r="C31" s="96"/>
      <c r="D31" s="97" t="s">
        <v>61</v>
      </c>
      <c r="E31" s="96">
        <v>18.3</v>
      </c>
      <c r="F31" s="95">
        <v>180</v>
      </c>
      <c r="G31" s="90">
        <f t="shared" si="0"/>
        <v>3294</v>
      </c>
      <c r="H31" s="93"/>
    </row>
    <row r="32" customHeight="1" spans="1:8">
      <c r="A32" s="86"/>
      <c r="B32" s="92"/>
      <c r="C32" s="96" t="s">
        <v>104</v>
      </c>
      <c r="D32" s="97" t="s">
        <v>59</v>
      </c>
      <c r="E32" s="96">
        <v>12.56</v>
      </c>
      <c r="F32" s="95">
        <v>100</v>
      </c>
      <c r="G32" s="90">
        <f t="shared" si="0"/>
        <v>1256</v>
      </c>
      <c r="H32" s="93"/>
    </row>
    <row r="33" customHeight="1" spans="1:8">
      <c r="A33" s="86"/>
      <c r="B33" s="92"/>
      <c r="C33" s="96"/>
      <c r="D33" s="97" t="s">
        <v>59</v>
      </c>
      <c r="E33" s="96">
        <v>5.4</v>
      </c>
      <c r="F33" s="95">
        <v>100</v>
      </c>
      <c r="G33" s="90">
        <f t="shared" si="0"/>
        <v>540</v>
      </c>
      <c r="H33" s="93"/>
    </row>
    <row r="34" customHeight="1" spans="1:8">
      <c r="A34" s="86"/>
      <c r="B34" s="92"/>
      <c r="C34" s="96" t="s">
        <v>65</v>
      </c>
      <c r="D34" s="97" t="s">
        <v>59</v>
      </c>
      <c r="E34" s="96">
        <v>3.68</v>
      </c>
      <c r="F34" s="95">
        <v>65</v>
      </c>
      <c r="G34" s="90">
        <f t="shared" si="0"/>
        <v>239.2</v>
      </c>
      <c r="H34" s="93"/>
    </row>
    <row r="35" customHeight="1" spans="1:8">
      <c r="A35" s="86"/>
      <c r="B35" s="92"/>
      <c r="C35" s="96" t="s">
        <v>64</v>
      </c>
      <c r="D35" s="97" t="s">
        <v>61</v>
      </c>
      <c r="E35" s="96">
        <v>0.2</v>
      </c>
      <c r="F35" s="95">
        <v>340</v>
      </c>
      <c r="G35" s="90">
        <f t="shared" si="0"/>
        <v>68</v>
      </c>
      <c r="H35" s="93"/>
    </row>
    <row r="36" customHeight="1" spans="1:8">
      <c r="A36" s="86"/>
      <c r="B36" s="92"/>
      <c r="C36" s="96"/>
      <c r="D36" s="97" t="s">
        <v>61</v>
      </c>
      <c r="E36" s="96">
        <v>0.24</v>
      </c>
      <c r="F36" s="95">
        <v>340</v>
      </c>
      <c r="G36" s="90">
        <f t="shared" si="0"/>
        <v>81.6</v>
      </c>
      <c r="H36" s="93"/>
    </row>
    <row r="37" customHeight="1" spans="1:8">
      <c r="A37" s="86"/>
      <c r="B37" s="92"/>
      <c r="C37" s="96"/>
      <c r="D37" s="97" t="s">
        <v>61</v>
      </c>
      <c r="E37" s="96">
        <v>0.28</v>
      </c>
      <c r="F37" s="95">
        <v>340</v>
      </c>
      <c r="G37" s="90">
        <f t="shared" si="0"/>
        <v>95.2</v>
      </c>
      <c r="H37" s="93"/>
    </row>
    <row r="38" customHeight="1" spans="1:8">
      <c r="A38" s="86"/>
      <c r="B38" s="92"/>
      <c r="C38" s="96" t="s">
        <v>133</v>
      </c>
      <c r="D38" s="97" t="s">
        <v>61</v>
      </c>
      <c r="E38" s="96">
        <v>1.51</v>
      </c>
      <c r="F38" s="95">
        <v>340</v>
      </c>
      <c r="G38" s="90">
        <f t="shared" si="0"/>
        <v>513.4</v>
      </c>
      <c r="H38" s="93"/>
    </row>
    <row r="39" customHeight="1" spans="1:8">
      <c r="A39" s="86"/>
      <c r="B39" s="92"/>
      <c r="C39" s="96" t="s">
        <v>68</v>
      </c>
      <c r="D39" s="97" t="s">
        <v>59</v>
      </c>
      <c r="E39" s="96">
        <v>51.14</v>
      </c>
      <c r="F39" s="95">
        <v>120</v>
      </c>
      <c r="G39" s="90">
        <f t="shared" si="0"/>
        <v>6136.8</v>
      </c>
      <c r="H39" s="93"/>
    </row>
    <row r="40" customHeight="1" spans="1:8">
      <c r="A40" s="86"/>
      <c r="B40" s="92"/>
      <c r="C40" s="96"/>
      <c r="D40" s="97" t="s">
        <v>59</v>
      </c>
      <c r="E40" s="96">
        <v>17.4</v>
      </c>
      <c r="F40" s="95">
        <v>120</v>
      </c>
      <c r="G40" s="90">
        <f t="shared" si="0"/>
        <v>2088</v>
      </c>
      <c r="H40" s="93"/>
    </row>
    <row r="41" customHeight="1" spans="1:8">
      <c r="A41" s="86"/>
      <c r="B41" s="92"/>
      <c r="C41" s="96" t="s">
        <v>238</v>
      </c>
      <c r="D41" s="97" t="s">
        <v>59</v>
      </c>
      <c r="E41" s="96">
        <v>20.61</v>
      </c>
      <c r="F41" s="95">
        <v>120</v>
      </c>
      <c r="G41" s="90">
        <f t="shared" si="0"/>
        <v>2473.2</v>
      </c>
      <c r="H41" s="93"/>
    </row>
    <row r="42" customHeight="1" spans="1:8">
      <c r="A42" s="86"/>
      <c r="B42" s="92"/>
      <c r="C42" s="96"/>
      <c r="D42" s="97" t="s">
        <v>59</v>
      </c>
      <c r="E42" s="96">
        <v>15.26</v>
      </c>
      <c r="F42" s="95">
        <v>120</v>
      </c>
      <c r="G42" s="90">
        <f t="shared" si="0"/>
        <v>1831.2</v>
      </c>
      <c r="H42" s="93"/>
    </row>
    <row r="43" customHeight="1" spans="1:8">
      <c r="A43" s="86"/>
      <c r="B43" s="92"/>
      <c r="C43" s="96" t="s">
        <v>228</v>
      </c>
      <c r="D43" s="97" t="s">
        <v>73</v>
      </c>
      <c r="E43" s="98">
        <v>1</v>
      </c>
      <c r="F43" s="95">
        <v>2000</v>
      </c>
      <c r="G43" s="90">
        <f t="shared" si="0"/>
        <v>2000</v>
      </c>
      <c r="H43" s="93"/>
    </row>
    <row r="44" customHeight="1" spans="1:8">
      <c r="A44" s="86"/>
      <c r="B44" s="92"/>
      <c r="C44" s="96" t="s">
        <v>76</v>
      </c>
      <c r="D44" s="97" t="s">
        <v>61</v>
      </c>
      <c r="E44" s="96">
        <v>16.65</v>
      </c>
      <c r="F44" s="95">
        <v>70</v>
      </c>
      <c r="G44" s="90">
        <f t="shared" si="0"/>
        <v>1165.5</v>
      </c>
      <c r="H44" s="93"/>
    </row>
    <row r="45" customHeight="1" spans="1:8">
      <c r="A45" s="86"/>
      <c r="B45" s="92"/>
      <c r="C45" s="96" t="s">
        <v>77</v>
      </c>
      <c r="D45" s="97" t="s">
        <v>59</v>
      </c>
      <c r="E45" s="96">
        <v>263.67</v>
      </c>
      <c r="F45" s="95">
        <v>820</v>
      </c>
      <c r="G45" s="90">
        <f t="shared" si="0"/>
        <v>216209.4</v>
      </c>
      <c r="H45" s="93"/>
    </row>
    <row r="46" customHeight="1" spans="1:8">
      <c r="A46" s="86"/>
      <c r="B46" s="92"/>
      <c r="C46" s="96" t="s">
        <v>78</v>
      </c>
      <c r="D46" s="97" t="s">
        <v>59</v>
      </c>
      <c r="E46" s="96">
        <v>152.53</v>
      </c>
      <c r="F46" s="95">
        <v>560</v>
      </c>
      <c r="G46" s="90">
        <f t="shared" si="0"/>
        <v>85416.8</v>
      </c>
      <c r="H46" s="93"/>
    </row>
    <row r="47" customHeight="1" spans="1:8">
      <c r="A47" s="86"/>
      <c r="B47" s="99"/>
      <c r="C47" s="96" t="s">
        <v>434</v>
      </c>
      <c r="D47" s="97" t="s">
        <v>59</v>
      </c>
      <c r="E47" s="96">
        <v>20.03</v>
      </c>
      <c r="F47" s="95">
        <v>160</v>
      </c>
      <c r="G47" s="90">
        <f t="shared" si="0"/>
        <v>3204.8</v>
      </c>
      <c r="H47" s="93"/>
    </row>
    <row r="48" s="69" customFormat="1" customHeight="1" spans="1:8">
      <c r="A48" s="100"/>
      <c r="B48" s="86" t="s">
        <v>80</v>
      </c>
      <c r="C48" s="101"/>
      <c r="D48" s="101"/>
      <c r="E48" s="102"/>
      <c r="F48" s="103"/>
      <c r="G48" s="104">
        <f>SUM(G6:G47)</f>
        <v>349144.35</v>
      </c>
      <c r="H48" s="105"/>
    </row>
    <row r="49" customHeight="1" spans="1:8">
      <c r="A49" s="86">
        <v>2</v>
      </c>
      <c r="B49" s="86" t="s">
        <v>435</v>
      </c>
      <c r="C49" s="88" t="s">
        <v>100</v>
      </c>
      <c r="D49" s="88" t="s">
        <v>101</v>
      </c>
      <c r="E49" s="94">
        <v>5</v>
      </c>
      <c r="F49" s="95">
        <v>160</v>
      </c>
      <c r="G49" s="90">
        <v>800</v>
      </c>
      <c r="H49" s="106"/>
    </row>
    <row r="50" customHeight="1" spans="1:8">
      <c r="A50" s="86"/>
      <c r="B50" s="86"/>
      <c r="C50" s="88" t="s">
        <v>436</v>
      </c>
      <c r="D50" s="107" t="s">
        <v>14</v>
      </c>
      <c r="E50" s="89">
        <v>17</v>
      </c>
      <c r="F50" s="90">
        <v>10</v>
      </c>
      <c r="G50" s="90">
        <v>170</v>
      </c>
      <c r="H50" s="108"/>
    </row>
    <row r="51" customHeight="1" spans="1:8">
      <c r="A51" s="86"/>
      <c r="B51" s="86"/>
      <c r="C51" s="88" t="s">
        <v>437</v>
      </c>
      <c r="D51" s="107" t="s">
        <v>14</v>
      </c>
      <c r="E51" s="89">
        <v>2</v>
      </c>
      <c r="F51" s="90">
        <v>50</v>
      </c>
      <c r="G51" s="90">
        <v>100</v>
      </c>
      <c r="H51" s="108"/>
    </row>
    <row r="52" customHeight="1" spans="1:8">
      <c r="A52" s="86"/>
      <c r="B52" s="86"/>
      <c r="C52" s="88" t="s">
        <v>438</v>
      </c>
      <c r="D52" s="107" t="s">
        <v>14</v>
      </c>
      <c r="E52" s="89">
        <v>1</v>
      </c>
      <c r="F52" s="90">
        <v>600</v>
      </c>
      <c r="G52" s="90">
        <v>600</v>
      </c>
      <c r="H52" s="108"/>
    </row>
    <row r="53" s="68" customFormat="1" customHeight="1" spans="1:8">
      <c r="A53" s="86"/>
      <c r="B53" s="86"/>
      <c r="C53" s="107" t="s">
        <v>113</v>
      </c>
      <c r="D53" s="107" t="s">
        <v>14</v>
      </c>
      <c r="E53" s="89">
        <v>3</v>
      </c>
      <c r="F53" s="90">
        <v>220</v>
      </c>
      <c r="G53" s="90">
        <v>660</v>
      </c>
      <c r="H53" s="108"/>
    </row>
    <row r="54" customHeight="1" spans="1:8">
      <c r="A54" s="86"/>
      <c r="B54" s="86"/>
      <c r="C54" s="88" t="s">
        <v>89</v>
      </c>
      <c r="D54" s="107" t="s">
        <v>14</v>
      </c>
      <c r="E54" s="109">
        <v>5</v>
      </c>
      <c r="F54" s="88">
        <v>90</v>
      </c>
      <c r="G54" s="90">
        <v>450</v>
      </c>
      <c r="H54" s="108"/>
    </row>
    <row r="55" customHeight="1" spans="1:8">
      <c r="A55" s="86"/>
      <c r="B55" s="86"/>
      <c r="C55" s="88" t="s">
        <v>439</v>
      </c>
      <c r="D55" s="107" t="s">
        <v>14</v>
      </c>
      <c r="E55" s="109">
        <v>5</v>
      </c>
      <c r="F55" s="88">
        <v>20</v>
      </c>
      <c r="G55" s="90">
        <v>100</v>
      </c>
      <c r="H55" s="108"/>
    </row>
    <row r="56" customHeight="1" spans="1:8">
      <c r="A56" s="86"/>
      <c r="B56" s="86"/>
      <c r="C56" s="88" t="s">
        <v>440</v>
      </c>
      <c r="D56" s="107" t="s">
        <v>14</v>
      </c>
      <c r="E56" s="109">
        <v>2</v>
      </c>
      <c r="F56" s="88">
        <v>20</v>
      </c>
      <c r="G56" s="90">
        <v>40</v>
      </c>
      <c r="H56" s="108"/>
    </row>
    <row r="57" customHeight="1" spans="1:8">
      <c r="A57" s="86"/>
      <c r="B57" s="86"/>
      <c r="C57" s="88" t="s">
        <v>11</v>
      </c>
      <c r="D57" s="88" t="s">
        <v>12</v>
      </c>
      <c r="E57" s="109">
        <v>1</v>
      </c>
      <c r="F57" s="88">
        <v>4000</v>
      </c>
      <c r="G57" s="90">
        <v>4000</v>
      </c>
      <c r="H57" s="108"/>
    </row>
    <row r="58" customHeight="1" spans="1:8">
      <c r="A58" s="86"/>
      <c r="B58" s="86"/>
      <c r="C58" s="88" t="s">
        <v>208</v>
      </c>
      <c r="D58" s="88" t="s">
        <v>12</v>
      </c>
      <c r="E58" s="109">
        <v>3</v>
      </c>
      <c r="F58" s="88">
        <v>3000</v>
      </c>
      <c r="G58" s="90">
        <v>9000</v>
      </c>
      <c r="H58" s="108"/>
    </row>
    <row r="59" s="69" customFormat="1" customHeight="1" spans="1:8">
      <c r="A59" s="100"/>
      <c r="B59" s="86" t="s">
        <v>80</v>
      </c>
      <c r="C59" s="101"/>
      <c r="D59" s="101"/>
      <c r="E59" s="110"/>
      <c r="F59" s="101"/>
      <c r="G59" s="104">
        <v>15920</v>
      </c>
      <c r="H59" s="111"/>
    </row>
    <row r="60" customHeight="1" spans="1:8">
      <c r="A60" s="86">
        <v>3</v>
      </c>
      <c r="B60" s="86" t="s">
        <v>441</v>
      </c>
      <c r="C60" s="88" t="s">
        <v>11</v>
      </c>
      <c r="D60" s="88" t="s">
        <v>12</v>
      </c>
      <c r="E60" s="109">
        <v>1</v>
      </c>
      <c r="F60" s="88">
        <v>4000</v>
      </c>
      <c r="G60" s="90">
        <v>4000</v>
      </c>
      <c r="H60" s="112"/>
    </row>
    <row r="61" s="69" customFormat="1" customHeight="1" spans="1:8">
      <c r="A61" s="100"/>
      <c r="B61" s="86" t="s">
        <v>80</v>
      </c>
      <c r="C61" s="101"/>
      <c r="D61" s="101"/>
      <c r="E61" s="110"/>
      <c r="F61" s="101"/>
      <c r="G61" s="104">
        <v>4000</v>
      </c>
      <c r="H61" s="113"/>
    </row>
    <row r="62" customHeight="1" spans="1:8">
      <c r="A62" s="86">
        <v>4</v>
      </c>
      <c r="B62" s="114" t="s">
        <v>442</v>
      </c>
      <c r="C62" s="88" t="s">
        <v>11</v>
      </c>
      <c r="D62" s="88" t="s">
        <v>12</v>
      </c>
      <c r="E62" s="109">
        <v>1</v>
      </c>
      <c r="F62" s="88">
        <v>4000</v>
      </c>
      <c r="G62" s="90">
        <f t="shared" ref="G62:G111" si="1">E62*F62</f>
        <v>4000</v>
      </c>
      <c r="H62" s="112"/>
    </row>
    <row r="63" customHeight="1" spans="1:8">
      <c r="A63" s="86"/>
      <c r="B63" s="115"/>
      <c r="C63" s="88" t="s">
        <v>443</v>
      </c>
      <c r="D63" s="88" t="s">
        <v>73</v>
      </c>
      <c r="E63" s="109">
        <v>1</v>
      </c>
      <c r="F63" s="88">
        <v>2000</v>
      </c>
      <c r="G63" s="90">
        <f t="shared" si="1"/>
        <v>2000</v>
      </c>
      <c r="H63" s="116"/>
    </row>
    <row r="64" customHeight="1" spans="1:8">
      <c r="A64" s="86"/>
      <c r="B64" s="115"/>
      <c r="C64" s="88" t="s">
        <v>42</v>
      </c>
      <c r="D64" s="88" t="s">
        <v>14</v>
      </c>
      <c r="E64" s="109">
        <v>1</v>
      </c>
      <c r="F64" s="88">
        <v>220</v>
      </c>
      <c r="G64" s="90">
        <f t="shared" si="1"/>
        <v>220</v>
      </c>
      <c r="H64" s="116"/>
    </row>
    <row r="65" customHeight="1" spans="1:8">
      <c r="A65" s="86"/>
      <c r="B65" s="115"/>
      <c r="C65" s="88" t="s">
        <v>11</v>
      </c>
      <c r="D65" s="88" t="s">
        <v>12</v>
      </c>
      <c r="E65" s="109">
        <v>1</v>
      </c>
      <c r="F65" s="88">
        <v>4000</v>
      </c>
      <c r="G65" s="90">
        <f t="shared" si="1"/>
        <v>4000</v>
      </c>
      <c r="H65" s="116"/>
    </row>
    <row r="66" customHeight="1" spans="1:8">
      <c r="A66" s="86"/>
      <c r="B66" s="115"/>
      <c r="C66" s="88" t="s">
        <v>41</v>
      </c>
      <c r="D66" s="88" t="s">
        <v>14</v>
      </c>
      <c r="E66" s="109">
        <v>3</v>
      </c>
      <c r="F66" s="88">
        <v>90</v>
      </c>
      <c r="G66" s="90">
        <f t="shared" si="1"/>
        <v>270</v>
      </c>
      <c r="H66" s="116"/>
    </row>
    <row r="67" customHeight="1" spans="1:8">
      <c r="A67" s="86"/>
      <c r="B67" s="115"/>
      <c r="C67" s="88" t="s">
        <v>444</v>
      </c>
      <c r="D67" s="88" t="s">
        <v>14</v>
      </c>
      <c r="E67" s="109">
        <v>1</v>
      </c>
      <c r="F67" s="88">
        <v>180</v>
      </c>
      <c r="G67" s="90">
        <f t="shared" si="1"/>
        <v>180</v>
      </c>
      <c r="H67" s="116"/>
    </row>
    <row r="68" customHeight="1" spans="1:8">
      <c r="A68" s="86"/>
      <c r="B68" s="115"/>
      <c r="C68" s="88" t="s">
        <v>84</v>
      </c>
      <c r="D68" s="88" t="s">
        <v>14</v>
      </c>
      <c r="E68" s="109">
        <v>3</v>
      </c>
      <c r="F68" s="88">
        <v>20</v>
      </c>
      <c r="G68" s="90">
        <f t="shared" si="1"/>
        <v>60</v>
      </c>
      <c r="H68" s="116"/>
    </row>
    <row r="69" customHeight="1" spans="1:8">
      <c r="A69" s="86"/>
      <c r="B69" s="115"/>
      <c r="C69" s="88" t="s">
        <v>445</v>
      </c>
      <c r="D69" s="88" t="s">
        <v>101</v>
      </c>
      <c r="E69" s="109">
        <v>10</v>
      </c>
      <c r="F69" s="88">
        <v>160</v>
      </c>
      <c r="G69" s="90">
        <f t="shared" si="1"/>
        <v>1600</v>
      </c>
      <c r="H69" s="116"/>
    </row>
    <row r="70" customHeight="1" spans="1:8">
      <c r="A70" s="86"/>
      <c r="B70" s="115"/>
      <c r="C70" s="88" t="s">
        <v>17</v>
      </c>
      <c r="D70" s="88" t="s">
        <v>14</v>
      </c>
      <c r="E70" s="109">
        <v>1</v>
      </c>
      <c r="F70" s="88">
        <v>200</v>
      </c>
      <c r="G70" s="90">
        <f t="shared" si="1"/>
        <v>200</v>
      </c>
      <c r="H70" s="116"/>
    </row>
    <row r="71" customHeight="1" spans="1:8">
      <c r="A71" s="86"/>
      <c r="B71" s="115"/>
      <c r="C71" s="88" t="s">
        <v>90</v>
      </c>
      <c r="D71" s="88" t="s">
        <v>14</v>
      </c>
      <c r="E71" s="109">
        <v>1</v>
      </c>
      <c r="F71" s="88">
        <v>90</v>
      </c>
      <c r="G71" s="90">
        <f t="shared" si="1"/>
        <v>90</v>
      </c>
      <c r="H71" s="116"/>
    </row>
    <row r="72" customHeight="1" spans="1:8">
      <c r="A72" s="86"/>
      <c r="B72" s="115"/>
      <c r="C72" s="88" t="s">
        <v>425</v>
      </c>
      <c r="D72" s="88" t="s">
        <v>14</v>
      </c>
      <c r="E72" s="109">
        <v>3</v>
      </c>
      <c r="F72" s="88">
        <v>20</v>
      </c>
      <c r="G72" s="90">
        <f t="shared" si="1"/>
        <v>60</v>
      </c>
      <c r="H72" s="116"/>
    </row>
    <row r="73" customHeight="1" spans="1:8">
      <c r="A73" s="86"/>
      <c r="B73" s="115"/>
      <c r="C73" s="88" t="s">
        <v>51</v>
      </c>
      <c r="D73" s="88" t="s">
        <v>14</v>
      </c>
      <c r="E73" s="109">
        <v>1</v>
      </c>
      <c r="F73" s="88">
        <v>600</v>
      </c>
      <c r="G73" s="90">
        <f t="shared" si="1"/>
        <v>600</v>
      </c>
      <c r="H73" s="116"/>
    </row>
    <row r="74" customHeight="1" spans="1:8">
      <c r="A74" s="86"/>
      <c r="B74" s="115"/>
      <c r="C74" s="88" t="s">
        <v>83</v>
      </c>
      <c r="D74" s="88" t="s">
        <v>14</v>
      </c>
      <c r="E74" s="109">
        <v>5</v>
      </c>
      <c r="F74" s="88">
        <v>50</v>
      </c>
      <c r="G74" s="90">
        <f t="shared" si="1"/>
        <v>250</v>
      </c>
      <c r="H74" s="116"/>
    </row>
    <row r="75" customHeight="1" spans="1:8">
      <c r="A75" s="86"/>
      <c r="B75" s="115"/>
      <c r="C75" s="88" t="s">
        <v>446</v>
      </c>
      <c r="D75" s="88" t="s">
        <v>14</v>
      </c>
      <c r="E75" s="109">
        <v>3</v>
      </c>
      <c r="F75" s="88">
        <v>10</v>
      </c>
      <c r="G75" s="90">
        <f t="shared" si="1"/>
        <v>30</v>
      </c>
      <c r="H75" s="116"/>
    </row>
    <row r="76" customHeight="1" spans="1:8">
      <c r="A76" s="86"/>
      <c r="B76" s="115"/>
      <c r="C76" s="88" t="s">
        <v>447</v>
      </c>
      <c r="D76" s="88" t="s">
        <v>14</v>
      </c>
      <c r="E76" s="109">
        <v>2</v>
      </c>
      <c r="F76" s="88">
        <v>50</v>
      </c>
      <c r="G76" s="90">
        <f t="shared" si="1"/>
        <v>100</v>
      </c>
      <c r="H76" s="116"/>
    </row>
    <row r="77" customHeight="1" spans="1:8">
      <c r="A77" s="86"/>
      <c r="B77" s="115"/>
      <c r="C77" s="88" t="s">
        <v>437</v>
      </c>
      <c r="D77" s="88" t="s">
        <v>14</v>
      </c>
      <c r="E77" s="109">
        <v>1</v>
      </c>
      <c r="F77" s="88">
        <v>50</v>
      </c>
      <c r="G77" s="90">
        <f t="shared" si="1"/>
        <v>50</v>
      </c>
      <c r="H77" s="116"/>
    </row>
    <row r="78" customHeight="1" spans="1:8">
      <c r="A78" s="86"/>
      <c r="B78" s="115"/>
      <c r="C78" s="88" t="s">
        <v>55</v>
      </c>
      <c r="D78" s="88" t="s">
        <v>14</v>
      </c>
      <c r="E78" s="109">
        <v>1</v>
      </c>
      <c r="F78" s="88">
        <v>220</v>
      </c>
      <c r="G78" s="90">
        <f t="shared" si="1"/>
        <v>220</v>
      </c>
      <c r="H78" s="116"/>
    </row>
    <row r="79" customHeight="1" spans="1:8">
      <c r="A79" s="86"/>
      <c r="B79" s="115"/>
      <c r="C79" s="88" t="s">
        <v>424</v>
      </c>
      <c r="D79" s="88" t="s">
        <v>14</v>
      </c>
      <c r="E79" s="109">
        <v>5</v>
      </c>
      <c r="F79" s="88">
        <v>20</v>
      </c>
      <c r="G79" s="90">
        <f t="shared" si="1"/>
        <v>100</v>
      </c>
      <c r="H79" s="116"/>
    </row>
    <row r="80" customHeight="1" spans="1:8">
      <c r="A80" s="86"/>
      <c r="B80" s="115"/>
      <c r="C80" s="88" t="s">
        <v>126</v>
      </c>
      <c r="D80" s="88" t="s">
        <v>14</v>
      </c>
      <c r="E80" s="109">
        <v>1</v>
      </c>
      <c r="F80" s="88">
        <v>90</v>
      </c>
      <c r="G80" s="90">
        <f t="shared" si="1"/>
        <v>90</v>
      </c>
      <c r="H80" s="116"/>
    </row>
    <row r="81" customHeight="1" spans="1:8">
      <c r="A81" s="86"/>
      <c r="B81" s="115"/>
      <c r="C81" s="88" t="s">
        <v>448</v>
      </c>
      <c r="D81" s="88" t="s">
        <v>14</v>
      </c>
      <c r="E81" s="109">
        <v>1</v>
      </c>
      <c r="F81" s="88">
        <v>200</v>
      </c>
      <c r="G81" s="90">
        <f t="shared" si="1"/>
        <v>200</v>
      </c>
      <c r="H81" s="116"/>
    </row>
    <row r="82" customHeight="1" spans="1:8">
      <c r="A82" s="86"/>
      <c r="B82" s="115"/>
      <c r="C82" s="88" t="s">
        <v>430</v>
      </c>
      <c r="D82" s="88" t="s">
        <v>14</v>
      </c>
      <c r="E82" s="109">
        <v>2</v>
      </c>
      <c r="F82" s="88">
        <v>20</v>
      </c>
      <c r="G82" s="90">
        <f t="shared" si="1"/>
        <v>40</v>
      </c>
      <c r="H82" s="116"/>
    </row>
    <row r="83" customHeight="1" spans="1:8">
      <c r="A83" s="86"/>
      <c r="B83" s="115"/>
      <c r="C83" s="88" t="s">
        <v>40</v>
      </c>
      <c r="D83" s="88" t="s">
        <v>14</v>
      </c>
      <c r="E83" s="109">
        <v>1</v>
      </c>
      <c r="F83" s="88">
        <v>220</v>
      </c>
      <c r="G83" s="90">
        <f t="shared" si="1"/>
        <v>220</v>
      </c>
      <c r="H83" s="116"/>
    </row>
    <row r="84" customHeight="1" spans="1:8">
      <c r="A84" s="86"/>
      <c r="B84" s="115"/>
      <c r="C84" s="88" t="s">
        <v>24</v>
      </c>
      <c r="D84" s="88" t="s">
        <v>14</v>
      </c>
      <c r="E84" s="109">
        <v>3</v>
      </c>
      <c r="F84" s="88">
        <v>90</v>
      </c>
      <c r="G84" s="90">
        <f t="shared" si="1"/>
        <v>270</v>
      </c>
      <c r="H84" s="116"/>
    </row>
    <row r="85" customHeight="1" spans="1:8">
      <c r="A85" s="86"/>
      <c r="B85" s="115"/>
      <c r="C85" s="88" t="s">
        <v>449</v>
      </c>
      <c r="D85" s="88" t="s">
        <v>14</v>
      </c>
      <c r="E85" s="109">
        <v>3</v>
      </c>
      <c r="F85" s="88">
        <v>5</v>
      </c>
      <c r="G85" s="90">
        <f t="shared" si="1"/>
        <v>15</v>
      </c>
      <c r="H85" s="116"/>
    </row>
    <row r="86" customHeight="1" spans="1:8">
      <c r="A86" s="86"/>
      <c r="B86" s="115"/>
      <c r="C86" s="88" t="s">
        <v>21</v>
      </c>
      <c r="D86" s="88" t="s">
        <v>14</v>
      </c>
      <c r="E86" s="109">
        <v>1</v>
      </c>
      <c r="F86" s="88">
        <v>120</v>
      </c>
      <c r="G86" s="90">
        <f t="shared" si="1"/>
        <v>120</v>
      </c>
      <c r="H86" s="116"/>
    </row>
    <row r="87" customHeight="1" spans="1:8">
      <c r="A87" s="86"/>
      <c r="B87" s="115"/>
      <c r="C87" s="88" t="s">
        <v>19</v>
      </c>
      <c r="D87" s="88" t="s">
        <v>14</v>
      </c>
      <c r="E87" s="109">
        <v>2</v>
      </c>
      <c r="F87" s="88">
        <v>20</v>
      </c>
      <c r="G87" s="90">
        <f t="shared" si="1"/>
        <v>40</v>
      </c>
      <c r="H87" s="116"/>
    </row>
    <row r="88" customHeight="1" spans="1:8">
      <c r="A88" s="86"/>
      <c r="B88" s="115"/>
      <c r="C88" s="96" t="s">
        <v>58</v>
      </c>
      <c r="D88" s="117" t="s">
        <v>59</v>
      </c>
      <c r="E88" s="118">
        <v>4.32</v>
      </c>
      <c r="F88" s="88">
        <v>65</v>
      </c>
      <c r="G88" s="90">
        <f t="shared" si="1"/>
        <v>280.8</v>
      </c>
      <c r="H88" s="116"/>
    </row>
    <row r="89" customHeight="1" spans="1:8">
      <c r="A89" s="86"/>
      <c r="B89" s="115"/>
      <c r="C89" s="96"/>
      <c r="D89" s="117" t="s">
        <v>59</v>
      </c>
      <c r="E89" s="118">
        <v>4.16</v>
      </c>
      <c r="F89" s="88">
        <v>65</v>
      </c>
      <c r="G89" s="90">
        <f t="shared" si="1"/>
        <v>270.4</v>
      </c>
      <c r="H89" s="116"/>
    </row>
    <row r="90" customHeight="1" spans="1:8">
      <c r="A90" s="86"/>
      <c r="B90" s="115"/>
      <c r="C90" s="96"/>
      <c r="D90" s="117" t="s">
        <v>59</v>
      </c>
      <c r="E90" s="118">
        <v>19.3664</v>
      </c>
      <c r="F90" s="88">
        <v>65</v>
      </c>
      <c r="G90" s="90">
        <f t="shared" si="1"/>
        <v>1258.816</v>
      </c>
      <c r="H90" s="116"/>
    </row>
    <row r="91" customHeight="1" spans="1:8">
      <c r="A91" s="86"/>
      <c r="B91" s="115"/>
      <c r="C91" s="96"/>
      <c r="D91" s="117" t="s">
        <v>59</v>
      </c>
      <c r="E91" s="118">
        <v>26.4</v>
      </c>
      <c r="F91" s="88">
        <v>65</v>
      </c>
      <c r="G91" s="90">
        <f t="shared" si="1"/>
        <v>1716</v>
      </c>
      <c r="H91" s="116"/>
    </row>
    <row r="92" customHeight="1" spans="1:8">
      <c r="A92" s="86"/>
      <c r="B92" s="115"/>
      <c r="C92" s="96"/>
      <c r="D92" s="117" t="s">
        <v>59</v>
      </c>
      <c r="E92" s="118">
        <v>63.056</v>
      </c>
      <c r="F92" s="88">
        <v>65</v>
      </c>
      <c r="G92" s="90">
        <f t="shared" si="1"/>
        <v>4098.64</v>
      </c>
      <c r="H92" s="116"/>
    </row>
    <row r="93" customHeight="1" spans="1:8">
      <c r="A93" s="86"/>
      <c r="B93" s="115"/>
      <c r="C93" s="96"/>
      <c r="D93" s="117" t="s">
        <v>59</v>
      </c>
      <c r="E93" s="118">
        <v>40.176</v>
      </c>
      <c r="F93" s="88">
        <v>65</v>
      </c>
      <c r="G93" s="90">
        <f t="shared" si="1"/>
        <v>2611.44</v>
      </c>
      <c r="H93" s="116"/>
    </row>
    <row r="94" customHeight="1" spans="1:8">
      <c r="A94" s="86"/>
      <c r="B94" s="115"/>
      <c r="C94" s="96" t="s">
        <v>132</v>
      </c>
      <c r="D94" s="117" t="s">
        <v>59</v>
      </c>
      <c r="E94" s="118">
        <v>11.36</v>
      </c>
      <c r="F94" s="88">
        <v>80</v>
      </c>
      <c r="G94" s="90">
        <f t="shared" si="1"/>
        <v>908.8</v>
      </c>
      <c r="H94" s="116"/>
    </row>
    <row r="95" customHeight="1" spans="1:8">
      <c r="A95" s="86"/>
      <c r="B95" s="115"/>
      <c r="C95" s="96"/>
      <c r="D95" s="117" t="s">
        <v>59</v>
      </c>
      <c r="E95" s="118">
        <v>6.48</v>
      </c>
      <c r="F95" s="88">
        <v>80</v>
      </c>
      <c r="G95" s="90">
        <f t="shared" si="1"/>
        <v>518.4</v>
      </c>
      <c r="H95" s="116"/>
    </row>
    <row r="96" customHeight="1" spans="1:8">
      <c r="A96" s="86"/>
      <c r="B96" s="115"/>
      <c r="C96" s="96" t="s">
        <v>104</v>
      </c>
      <c r="D96" s="117" t="s">
        <v>59</v>
      </c>
      <c r="E96" s="118">
        <v>14.35</v>
      </c>
      <c r="F96" s="88">
        <v>100</v>
      </c>
      <c r="G96" s="90">
        <f t="shared" si="1"/>
        <v>1435</v>
      </c>
      <c r="H96" s="116"/>
    </row>
    <row r="97" customHeight="1" spans="1:8">
      <c r="A97" s="86"/>
      <c r="B97" s="115"/>
      <c r="C97" s="96"/>
      <c r="D97" s="117" t="s">
        <v>59</v>
      </c>
      <c r="E97" s="118">
        <v>5.4</v>
      </c>
      <c r="F97" s="88">
        <v>100</v>
      </c>
      <c r="G97" s="90">
        <f t="shared" si="1"/>
        <v>540</v>
      </c>
      <c r="H97" s="116"/>
    </row>
    <row r="98" customHeight="1" spans="1:8">
      <c r="A98" s="86"/>
      <c r="B98" s="115"/>
      <c r="C98" s="96" t="s">
        <v>105</v>
      </c>
      <c r="D98" s="117" t="s">
        <v>61</v>
      </c>
      <c r="E98" s="118">
        <v>0.98525</v>
      </c>
      <c r="F98" s="88">
        <v>85</v>
      </c>
      <c r="G98" s="90">
        <f t="shared" si="1"/>
        <v>83.74625</v>
      </c>
      <c r="H98" s="116"/>
    </row>
    <row r="99" customHeight="1" spans="1:8">
      <c r="A99" s="86"/>
      <c r="B99" s="115"/>
      <c r="C99" s="96"/>
      <c r="D99" s="117" t="s">
        <v>61</v>
      </c>
      <c r="E99" s="118">
        <v>1.92</v>
      </c>
      <c r="F99" s="88">
        <v>85</v>
      </c>
      <c r="G99" s="90">
        <f t="shared" si="1"/>
        <v>163.2</v>
      </c>
      <c r="H99" s="116"/>
    </row>
    <row r="100" customHeight="1" spans="1:8">
      <c r="A100" s="86"/>
      <c r="B100" s="115"/>
      <c r="C100" s="96" t="s">
        <v>64</v>
      </c>
      <c r="D100" s="117" t="s">
        <v>61</v>
      </c>
      <c r="E100" s="118">
        <v>2.0832</v>
      </c>
      <c r="F100" s="88">
        <v>340</v>
      </c>
      <c r="G100" s="90">
        <f t="shared" si="1"/>
        <v>708.288</v>
      </c>
      <c r="H100" s="116"/>
    </row>
    <row r="101" customHeight="1" spans="1:8">
      <c r="A101" s="86"/>
      <c r="B101" s="115"/>
      <c r="C101" s="96" t="s">
        <v>68</v>
      </c>
      <c r="D101" s="117" t="s">
        <v>59</v>
      </c>
      <c r="E101" s="118">
        <v>146.69</v>
      </c>
      <c r="F101" s="88">
        <v>120</v>
      </c>
      <c r="G101" s="90">
        <f t="shared" si="1"/>
        <v>17602.8</v>
      </c>
      <c r="H101" s="116"/>
    </row>
    <row r="102" customHeight="1" spans="1:8">
      <c r="A102" s="86"/>
      <c r="B102" s="115"/>
      <c r="C102" s="96" t="s">
        <v>133</v>
      </c>
      <c r="D102" s="117" t="s">
        <v>61</v>
      </c>
      <c r="E102" s="118">
        <v>7.96608</v>
      </c>
      <c r="F102" s="88">
        <v>340</v>
      </c>
      <c r="G102" s="90">
        <f t="shared" si="1"/>
        <v>2708.4672</v>
      </c>
      <c r="H102" s="116"/>
    </row>
    <row r="103" customHeight="1" spans="1:8">
      <c r="A103" s="86"/>
      <c r="B103" s="115"/>
      <c r="C103" s="96" t="s">
        <v>67</v>
      </c>
      <c r="D103" s="117" t="s">
        <v>61</v>
      </c>
      <c r="E103" s="118">
        <v>8.91</v>
      </c>
      <c r="F103" s="88">
        <v>180</v>
      </c>
      <c r="G103" s="90">
        <f t="shared" si="1"/>
        <v>1603.8</v>
      </c>
      <c r="H103" s="116"/>
    </row>
    <row r="104" customHeight="1" spans="1:8">
      <c r="A104" s="86"/>
      <c r="B104" s="115"/>
      <c r="C104" s="96"/>
      <c r="D104" s="117" t="s">
        <v>61</v>
      </c>
      <c r="E104" s="118">
        <v>2.982</v>
      </c>
      <c r="F104" s="88">
        <v>180</v>
      </c>
      <c r="G104" s="90">
        <f t="shared" si="1"/>
        <v>536.76</v>
      </c>
      <c r="H104" s="116"/>
    </row>
    <row r="105" customHeight="1" spans="1:8">
      <c r="A105" s="86"/>
      <c r="B105" s="115"/>
      <c r="C105" s="96" t="s">
        <v>66</v>
      </c>
      <c r="D105" s="117" t="s">
        <v>61</v>
      </c>
      <c r="E105" s="118">
        <v>0.24</v>
      </c>
      <c r="F105" s="88">
        <v>120</v>
      </c>
      <c r="G105" s="90">
        <f t="shared" si="1"/>
        <v>28.8</v>
      </c>
      <c r="H105" s="116"/>
    </row>
    <row r="106" customHeight="1" spans="1:8">
      <c r="A106" s="86"/>
      <c r="B106" s="115"/>
      <c r="C106" s="96" t="s">
        <v>106</v>
      </c>
      <c r="D106" s="117" t="s">
        <v>61</v>
      </c>
      <c r="E106" s="118">
        <v>1.19</v>
      </c>
      <c r="F106" s="88">
        <v>340</v>
      </c>
      <c r="G106" s="90">
        <f t="shared" si="1"/>
        <v>404.6</v>
      </c>
      <c r="H106" s="116"/>
    </row>
    <row r="107" customHeight="1" spans="1:8">
      <c r="A107" s="86"/>
      <c r="B107" s="115"/>
      <c r="C107" s="96" t="s">
        <v>107</v>
      </c>
      <c r="D107" s="117" t="s">
        <v>71</v>
      </c>
      <c r="E107" s="119">
        <v>1</v>
      </c>
      <c r="F107" s="88">
        <v>400</v>
      </c>
      <c r="G107" s="90">
        <f t="shared" si="1"/>
        <v>400</v>
      </c>
      <c r="H107" s="116"/>
    </row>
    <row r="108" customHeight="1" spans="1:8">
      <c r="A108" s="86"/>
      <c r="B108" s="115"/>
      <c r="C108" s="96" t="s">
        <v>75</v>
      </c>
      <c r="D108" s="117" t="s">
        <v>73</v>
      </c>
      <c r="E108" s="119">
        <v>1</v>
      </c>
      <c r="F108" s="88">
        <v>4000</v>
      </c>
      <c r="G108" s="90">
        <f t="shared" si="1"/>
        <v>4000</v>
      </c>
      <c r="H108" s="116"/>
    </row>
    <row r="109" customHeight="1" spans="1:8">
      <c r="A109" s="86"/>
      <c r="B109" s="115"/>
      <c r="C109" s="96" t="s">
        <v>77</v>
      </c>
      <c r="D109" s="117" t="s">
        <v>59</v>
      </c>
      <c r="E109" s="118">
        <v>223.75</v>
      </c>
      <c r="F109" s="88">
        <v>820</v>
      </c>
      <c r="G109" s="90">
        <f t="shared" si="1"/>
        <v>183475</v>
      </c>
      <c r="H109" s="116"/>
    </row>
    <row r="110" customHeight="1" spans="1:8">
      <c r="A110" s="86"/>
      <c r="B110" s="115"/>
      <c r="C110" s="96" t="s">
        <v>78</v>
      </c>
      <c r="D110" s="117" t="s">
        <v>59</v>
      </c>
      <c r="E110" s="118">
        <v>43.18</v>
      </c>
      <c r="F110" s="88">
        <v>560</v>
      </c>
      <c r="G110" s="90">
        <f t="shared" si="1"/>
        <v>24180.8</v>
      </c>
      <c r="H110" s="116"/>
    </row>
    <row r="111" customHeight="1" spans="1:8">
      <c r="A111" s="86"/>
      <c r="B111" s="120"/>
      <c r="C111" s="96" t="s">
        <v>434</v>
      </c>
      <c r="D111" s="117" t="s">
        <v>59</v>
      </c>
      <c r="E111" s="118">
        <v>5.03</v>
      </c>
      <c r="F111" s="88">
        <v>160</v>
      </c>
      <c r="G111" s="90">
        <f t="shared" si="1"/>
        <v>804.8</v>
      </c>
      <c r="H111" s="116"/>
    </row>
    <row r="112" s="69" customFormat="1" customHeight="1" spans="1:8">
      <c r="A112" s="100"/>
      <c r="B112" s="86" t="s">
        <v>80</v>
      </c>
      <c r="C112" s="101"/>
      <c r="D112" s="101"/>
      <c r="E112" s="110"/>
      <c r="F112" s="101"/>
      <c r="G112" s="104">
        <f>SUM(G62:G111)</f>
        <v>265364.35745</v>
      </c>
      <c r="H112" s="113"/>
    </row>
    <row r="113" customHeight="1" spans="1:8">
      <c r="A113" s="86">
        <v>5</v>
      </c>
      <c r="B113" s="114" t="s">
        <v>450</v>
      </c>
      <c r="C113" s="88" t="s">
        <v>19</v>
      </c>
      <c r="D113" s="88" t="s">
        <v>14</v>
      </c>
      <c r="E113" s="109">
        <v>10</v>
      </c>
      <c r="F113" s="88">
        <v>20</v>
      </c>
      <c r="G113" s="90">
        <f t="shared" ref="G113:G168" si="2">E113*F113</f>
        <v>200</v>
      </c>
      <c r="H113" s="112"/>
    </row>
    <row r="114" customHeight="1" spans="1:8">
      <c r="A114" s="86"/>
      <c r="B114" s="115"/>
      <c r="C114" s="88" t="s">
        <v>451</v>
      </c>
      <c r="D114" s="88" t="s">
        <v>14</v>
      </c>
      <c r="E114" s="89">
        <v>4</v>
      </c>
      <c r="F114" s="90">
        <v>10</v>
      </c>
      <c r="G114" s="90">
        <f t="shared" si="2"/>
        <v>40</v>
      </c>
      <c r="H114" s="116"/>
    </row>
    <row r="115" customHeight="1" spans="1:8">
      <c r="A115" s="86"/>
      <c r="B115" s="115"/>
      <c r="C115" s="107" t="s">
        <v>145</v>
      </c>
      <c r="D115" s="88" t="s">
        <v>14</v>
      </c>
      <c r="E115" s="89">
        <v>2</v>
      </c>
      <c r="F115" s="90">
        <v>20</v>
      </c>
      <c r="G115" s="90">
        <f t="shared" si="2"/>
        <v>40</v>
      </c>
      <c r="H115" s="116"/>
    </row>
    <row r="116" customHeight="1" spans="1:8">
      <c r="A116" s="86"/>
      <c r="B116" s="115"/>
      <c r="C116" s="107" t="s">
        <v>17</v>
      </c>
      <c r="D116" s="88" t="s">
        <v>14</v>
      </c>
      <c r="E116" s="89">
        <v>6</v>
      </c>
      <c r="F116" s="90">
        <v>200</v>
      </c>
      <c r="G116" s="90">
        <f t="shared" si="2"/>
        <v>1200</v>
      </c>
      <c r="H116" s="116"/>
    </row>
    <row r="117" customHeight="1" spans="1:8">
      <c r="A117" s="86"/>
      <c r="B117" s="115"/>
      <c r="C117" s="107" t="s">
        <v>18</v>
      </c>
      <c r="D117" s="88" t="s">
        <v>14</v>
      </c>
      <c r="E117" s="89">
        <v>6</v>
      </c>
      <c r="F117" s="90">
        <v>120</v>
      </c>
      <c r="G117" s="90">
        <f t="shared" si="2"/>
        <v>720</v>
      </c>
      <c r="H117" s="116"/>
    </row>
    <row r="118" customHeight="1" spans="1:8">
      <c r="A118" s="86"/>
      <c r="B118" s="115"/>
      <c r="C118" s="107" t="s">
        <v>21</v>
      </c>
      <c r="D118" s="88" t="s">
        <v>14</v>
      </c>
      <c r="E118" s="89">
        <v>3</v>
      </c>
      <c r="F118" s="90">
        <v>120</v>
      </c>
      <c r="G118" s="90">
        <f t="shared" si="2"/>
        <v>360</v>
      </c>
      <c r="H118" s="116"/>
    </row>
    <row r="119" customHeight="1" spans="1:8">
      <c r="A119" s="86"/>
      <c r="B119" s="115"/>
      <c r="C119" s="107" t="s">
        <v>16</v>
      </c>
      <c r="D119" s="88" t="s">
        <v>14</v>
      </c>
      <c r="E119" s="89">
        <v>1</v>
      </c>
      <c r="F119" s="90">
        <v>220</v>
      </c>
      <c r="G119" s="90">
        <f t="shared" si="2"/>
        <v>220</v>
      </c>
      <c r="H119" s="116"/>
    </row>
    <row r="120" customHeight="1" spans="1:8">
      <c r="A120" s="86"/>
      <c r="B120" s="115"/>
      <c r="C120" s="88" t="s">
        <v>452</v>
      </c>
      <c r="D120" s="88" t="s">
        <v>14</v>
      </c>
      <c r="E120" s="94">
        <v>1</v>
      </c>
      <c r="F120" s="95">
        <v>20</v>
      </c>
      <c r="G120" s="90">
        <f t="shared" si="2"/>
        <v>20</v>
      </c>
      <c r="H120" s="116"/>
    </row>
    <row r="121" customHeight="1" spans="1:8">
      <c r="A121" s="86"/>
      <c r="B121" s="115"/>
      <c r="C121" s="88" t="s">
        <v>56</v>
      </c>
      <c r="D121" s="88" t="s">
        <v>14</v>
      </c>
      <c r="E121" s="94">
        <v>1</v>
      </c>
      <c r="F121" s="95">
        <v>220</v>
      </c>
      <c r="G121" s="90">
        <f t="shared" si="2"/>
        <v>220</v>
      </c>
      <c r="H121" s="116"/>
    </row>
    <row r="122" customHeight="1" spans="1:8">
      <c r="A122" s="86"/>
      <c r="B122" s="115"/>
      <c r="C122" s="88" t="s">
        <v>113</v>
      </c>
      <c r="D122" s="88" t="s">
        <v>14</v>
      </c>
      <c r="E122" s="94">
        <v>1</v>
      </c>
      <c r="F122" s="95">
        <v>220</v>
      </c>
      <c r="G122" s="90">
        <f t="shared" si="2"/>
        <v>220</v>
      </c>
      <c r="H122" s="116"/>
    </row>
    <row r="123" customHeight="1" spans="1:8">
      <c r="A123" s="86"/>
      <c r="B123" s="115"/>
      <c r="C123" s="88" t="s">
        <v>405</v>
      </c>
      <c r="D123" s="88" t="s">
        <v>14</v>
      </c>
      <c r="E123" s="94">
        <v>4</v>
      </c>
      <c r="F123" s="95">
        <v>20</v>
      </c>
      <c r="G123" s="90">
        <f t="shared" si="2"/>
        <v>80</v>
      </c>
      <c r="H123" s="116"/>
    </row>
    <row r="124" customHeight="1" spans="1:8">
      <c r="A124" s="86"/>
      <c r="B124" s="115"/>
      <c r="C124" s="88" t="s">
        <v>178</v>
      </c>
      <c r="D124" s="88" t="s">
        <v>14</v>
      </c>
      <c r="E124" s="94">
        <v>1</v>
      </c>
      <c r="F124" s="95">
        <v>10</v>
      </c>
      <c r="G124" s="90">
        <f t="shared" si="2"/>
        <v>10</v>
      </c>
      <c r="H124" s="116"/>
    </row>
    <row r="125" customHeight="1" spans="1:8">
      <c r="A125" s="86"/>
      <c r="B125" s="115"/>
      <c r="C125" s="88" t="s">
        <v>24</v>
      </c>
      <c r="D125" s="88" t="s">
        <v>14</v>
      </c>
      <c r="E125" s="94">
        <v>2</v>
      </c>
      <c r="F125" s="95">
        <v>90</v>
      </c>
      <c r="G125" s="90">
        <f t="shared" si="2"/>
        <v>180</v>
      </c>
      <c r="H125" s="116"/>
    </row>
    <row r="126" customHeight="1" spans="1:8">
      <c r="A126" s="86"/>
      <c r="B126" s="115"/>
      <c r="C126" s="88" t="s">
        <v>118</v>
      </c>
      <c r="D126" s="88" t="s">
        <v>14</v>
      </c>
      <c r="E126" s="94">
        <v>1</v>
      </c>
      <c r="F126" s="95">
        <v>20</v>
      </c>
      <c r="G126" s="90">
        <f t="shared" si="2"/>
        <v>20</v>
      </c>
      <c r="H126" s="116"/>
    </row>
    <row r="127" customHeight="1" spans="1:8">
      <c r="A127" s="86"/>
      <c r="B127" s="115"/>
      <c r="C127" s="88" t="s">
        <v>41</v>
      </c>
      <c r="D127" s="88" t="s">
        <v>14</v>
      </c>
      <c r="E127" s="94">
        <v>2</v>
      </c>
      <c r="F127" s="95">
        <v>90</v>
      </c>
      <c r="G127" s="90">
        <f t="shared" si="2"/>
        <v>180</v>
      </c>
      <c r="H127" s="116"/>
    </row>
    <row r="128" customHeight="1" spans="1:8">
      <c r="A128" s="86"/>
      <c r="B128" s="115"/>
      <c r="C128" s="88" t="s">
        <v>177</v>
      </c>
      <c r="D128" s="88" t="s">
        <v>14</v>
      </c>
      <c r="E128" s="94">
        <v>2</v>
      </c>
      <c r="F128" s="95">
        <v>10</v>
      </c>
      <c r="G128" s="90">
        <f t="shared" si="2"/>
        <v>20</v>
      </c>
      <c r="H128" s="116"/>
    </row>
    <row r="129" customHeight="1" spans="1:8">
      <c r="A129" s="86"/>
      <c r="B129" s="115"/>
      <c r="C129" s="88" t="s">
        <v>425</v>
      </c>
      <c r="D129" s="88" t="s">
        <v>14</v>
      </c>
      <c r="E129" s="94">
        <v>2</v>
      </c>
      <c r="F129" s="95">
        <v>10</v>
      </c>
      <c r="G129" s="90">
        <f t="shared" si="2"/>
        <v>20</v>
      </c>
      <c r="H129" s="116"/>
    </row>
    <row r="130" customHeight="1" spans="1:8">
      <c r="A130" s="86"/>
      <c r="B130" s="115"/>
      <c r="C130" s="88" t="s">
        <v>144</v>
      </c>
      <c r="D130" s="88" t="s">
        <v>14</v>
      </c>
      <c r="E130" s="94">
        <v>5</v>
      </c>
      <c r="F130" s="95">
        <v>90</v>
      </c>
      <c r="G130" s="90">
        <f t="shared" si="2"/>
        <v>450</v>
      </c>
      <c r="H130" s="116"/>
    </row>
    <row r="131" customHeight="1" spans="1:8">
      <c r="A131" s="86"/>
      <c r="B131" s="115"/>
      <c r="C131" s="88" t="s">
        <v>90</v>
      </c>
      <c r="D131" s="88" t="s">
        <v>14</v>
      </c>
      <c r="E131" s="94">
        <v>1</v>
      </c>
      <c r="F131" s="95">
        <v>90</v>
      </c>
      <c r="G131" s="90">
        <f t="shared" si="2"/>
        <v>90</v>
      </c>
      <c r="H131" s="116"/>
    </row>
    <row r="132" customHeight="1" spans="1:8">
      <c r="A132" s="86"/>
      <c r="B132" s="115"/>
      <c r="C132" s="88" t="s">
        <v>223</v>
      </c>
      <c r="D132" s="88" t="s">
        <v>14</v>
      </c>
      <c r="E132" s="94">
        <v>1</v>
      </c>
      <c r="F132" s="95">
        <v>20</v>
      </c>
      <c r="G132" s="90">
        <f t="shared" si="2"/>
        <v>20</v>
      </c>
      <c r="H132" s="116"/>
    </row>
    <row r="133" customHeight="1" spans="1:8">
      <c r="A133" s="86"/>
      <c r="B133" s="115"/>
      <c r="C133" s="88" t="s">
        <v>453</v>
      </c>
      <c r="D133" s="88" t="s">
        <v>14</v>
      </c>
      <c r="E133" s="94">
        <v>1</v>
      </c>
      <c r="F133" s="95">
        <v>5</v>
      </c>
      <c r="G133" s="90">
        <f t="shared" si="2"/>
        <v>5</v>
      </c>
      <c r="H133" s="116"/>
    </row>
    <row r="134" customHeight="1" spans="1:8">
      <c r="A134" s="86"/>
      <c r="B134" s="115"/>
      <c r="C134" s="88" t="s">
        <v>446</v>
      </c>
      <c r="D134" s="88" t="s">
        <v>14</v>
      </c>
      <c r="E134" s="94">
        <v>2</v>
      </c>
      <c r="F134" s="95">
        <v>5</v>
      </c>
      <c r="G134" s="90">
        <f t="shared" si="2"/>
        <v>10</v>
      </c>
      <c r="H134" s="116"/>
    </row>
    <row r="135" s="69" customFormat="1" customHeight="1" spans="1:8">
      <c r="A135" s="100"/>
      <c r="B135" s="115"/>
      <c r="C135" s="88" t="s">
        <v>126</v>
      </c>
      <c r="D135" s="88" t="s">
        <v>14</v>
      </c>
      <c r="E135" s="94">
        <v>4</v>
      </c>
      <c r="F135" s="95">
        <v>90</v>
      </c>
      <c r="G135" s="90">
        <f t="shared" si="2"/>
        <v>360</v>
      </c>
      <c r="H135" s="116"/>
    </row>
    <row r="136" s="69" customFormat="1" customHeight="1" spans="1:8">
      <c r="A136" s="100"/>
      <c r="B136" s="115"/>
      <c r="C136" s="88" t="s">
        <v>454</v>
      </c>
      <c r="D136" s="88" t="s">
        <v>14</v>
      </c>
      <c r="E136" s="94">
        <v>1</v>
      </c>
      <c r="F136" s="95">
        <v>50</v>
      </c>
      <c r="G136" s="90">
        <f t="shared" si="2"/>
        <v>50</v>
      </c>
      <c r="H136" s="116"/>
    </row>
    <row r="137" s="69" customFormat="1" customHeight="1" spans="1:8">
      <c r="A137" s="100"/>
      <c r="B137" s="115"/>
      <c r="C137" s="88" t="s">
        <v>455</v>
      </c>
      <c r="D137" s="88" t="s">
        <v>14</v>
      </c>
      <c r="E137" s="94">
        <v>3</v>
      </c>
      <c r="F137" s="95">
        <v>20</v>
      </c>
      <c r="G137" s="90">
        <f t="shared" si="2"/>
        <v>60</v>
      </c>
      <c r="H137" s="116"/>
    </row>
    <row r="138" s="69" customFormat="1" customHeight="1" spans="1:8">
      <c r="A138" s="100"/>
      <c r="B138" s="115"/>
      <c r="C138" s="88" t="s">
        <v>456</v>
      </c>
      <c r="D138" s="88" t="s">
        <v>14</v>
      </c>
      <c r="E138" s="94">
        <v>18</v>
      </c>
      <c r="F138" s="95">
        <v>20</v>
      </c>
      <c r="G138" s="90">
        <f t="shared" si="2"/>
        <v>360</v>
      </c>
      <c r="H138" s="116"/>
    </row>
    <row r="139" s="69" customFormat="1" customHeight="1" spans="1:8">
      <c r="A139" s="100"/>
      <c r="B139" s="115"/>
      <c r="C139" s="88" t="s">
        <v>21</v>
      </c>
      <c r="D139" s="88" t="s">
        <v>14</v>
      </c>
      <c r="E139" s="94">
        <v>15</v>
      </c>
      <c r="F139" s="95">
        <v>120</v>
      </c>
      <c r="G139" s="90">
        <f t="shared" si="2"/>
        <v>1800</v>
      </c>
      <c r="H139" s="116"/>
    </row>
    <row r="140" s="69" customFormat="1" customHeight="1" spans="1:8">
      <c r="A140" s="100"/>
      <c r="B140" s="115"/>
      <c r="C140" s="88" t="s">
        <v>20</v>
      </c>
      <c r="D140" s="88" t="s">
        <v>14</v>
      </c>
      <c r="E140" s="94">
        <v>3</v>
      </c>
      <c r="F140" s="95">
        <v>200</v>
      </c>
      <c r="G140" s="90">
        <f t="shared" si="2"/>
        <v>600</v>
      </c>
      <c r="H140" s="116"/>
    </row>
    <row r="141" s="69" customFormat="1" customHeight="1" spans="1:8">
      <c r="A141" s="100"/>
      <c r="B141" s="115"/>
      <c r="C141" s="88" t="s">
        <v>443</v>
      </c>
      <c r="D141" s="88" t="s">
        <v>73</v>
      </c>
      <c r="E141" s="94">
        <v>1</v>
      </c>
      <c r="F141" s="95">
        <v>2000</v>
      </c>
      <c r="G141" s="90">
        <f t="shared" si="2"/>
        <v>2000</v>
      </c>
      <c r="H141" s="116"/>
    </row>
    <row r="142" s="69" customFormat="1" customHeight="1" spans="1:8">
      <c r="A142" s="100"/>
      <c r="B142" s="115"/>
      <c r="C142" s="88" t="s">
        <v>100</v>
      </c>
      <c r="D142" s="88" t="s">
        <v>101</v>
      </c>
      <c r="E142" s="94">
        <v>2</v>
      </c>
      <c r="F142" s="95">
        <v>160</v>
      </c>
      <c r="G142" s="90">
        <f t="shared" si="2"/>
        <v>320</v>
      </c>
      <c r="H142" s="116"/>
    </row>
    <row r="143" s="69" customFormat="1" customHeight="1" spans="1:8">
      <c r="A143" s="100"/>
      <c r="B143" s="115"/>
      <c r="C143" s="88" t="s">
        <v>43</v>
      </c>
      <c r="D143" s="88" t="s">
        <v>14</v>
      </c>
      <c r="E143" s="94">
        <v>10</v>
      </c>
      <c r="F143" s="95">
        <v>5</v>
      </c>
      <c r="G143" s="90">
        <f t="shared" si="2"/>
        <v>50</v>
      </c>
      <c r="H143" s="116"/>
    </row>
    <row r="144" s="69" customFormat="1" customHeight="1" spans="1:8">
      <c r="A144" s="100"/>
      <c r="B144" s="115"/>
      <c r="C144" s="88" t="s">
        <v>444</v>
      </c>
      <c r="D144" s="88" t="s">
        <v>82</v>
      </c>
      <c r="E144" s="94">
        <v>1</v>
      </c>
      <c r="F144" s="95">
        <v>180</v>
      </c>
      <c r="G144" s="90">
        <f t="shared" si="2"/>
        <v>180</v>
      </c>
      <c r="H144" s="116"/>
    </row>
    <row r="145" s="69" customFormat="1" customHeight="1" spans="1:8">
      <c r="A145" s="100"/>
      <c r="B145" s="115"/>
      <c r="C145" s="96" t="s">
        <v>58</v>
      </c>
      <c r="D145" s="117" t="s">
        <v>59</v>
      </c>
      <c r="E145" s="118">
        <v>12.7405</v>
      </c>
      <c r="F145" s="95">
        <v>65</v>
      </c>
      <c r="G145" s="90">
        <f t="shared" si="2"/>
        <v>828.1325</v>
      </c>
      <c r="H145" s="116"/>
    </row>
    <row r="146" s="69" customFormat="1" customHeight="1" spans="1:8">
      <c r="A146" s="100"/>
      <c r="B146" s="115"/>
      <c r="C146" s="96"/>
      <c r="D146" s="117" t="s">
        <v>59</v>
      </c>
      <c r="E146" s="118">
        <v>13.7706</v>
      </c>
      <c r="F146" s="95">
        <v>65</v>
      </c>
      <c r="G146" s="90">
        <f t="shared" si="2"/>
        <v>895.089</v>
      </c>
      <c r="H146" s="116"/>
    </row>
    <row r="147" s="69" customFormat="1" customHeight="1" spans="1:8">
      <c r="A147" s="100"/>
      <c r="B147" s="115"/>
      <c r="C147" s="96"/>
      <c r="D147" s="117" t="s">
        <v>59</v>
      </c>
      <c r="E147" s="118">
        <v>1.5695</v>
      </c>
      <c r="F147" s="95">
        <v>65</v>
      </c>
      <c r="G147" s="90">
        <f t="shared" si="2"/>
        <v>102.0175</v>
      </c>
      <c r="H147" s="116"/>
    </row>
    <row r="148" s="69" customFormat="1" customHeight="1" spans="1:8">
      <c r="A148" s="100"/>
      <c r="B148" s="115"/>
      <c r="C148" s="96"/>
      <c r="D148" s="117" t="s">
        <v>59</v>
      </c>
      <c r="E148" s="118">
        <v>2.1762</v>
      </c>
      <c r="F148" s="95">
        <v>65</v>
      </c>
      <c r="G148" s="90">
        <f t="shared" si="2"/>
        <v>141.453</v>
      </c>
      <c r="H148" s="116"/>
    </row>
    <row r="149" s="69" customFormat="1" customHeight="1" spans="1:8">
      <c r="A149" s="100"/>
      <c r="B149" s="115"/>
      <c r="C149" s="96"/>
      <c r="D149" s="117" t="s">
        <v>59</v>
      </c>
      <c r="E149" s="118">
        <v>7.725</v>
      </c>
      <c r="F149" s="95">
        <v>65</v>
      </c>
      <c r="G149" s="90">
        <f t="shared" si="2"/>
        <v>502.125</v>
      </c>
      <c r="H149" s="116"/>
    </row>
    <row r="150" s="69" customFormat="1" customHeight="1" spans="1:8">
      <c r="A150" s="100"/>
      <c r="B150" s="115"/>
      <c r="C150" s="96"/>
      <c r="D150" s="117" t="s">
        <v>59</v>
      </c>
      <c r="E150" s="118">
        <v>144.254</v>
      </c>
      <c r="F150" s="95">
        <v>65</v>
      </c>
      <c r="G150" s="90">
        <f t="shared" si="2"/>
        <v>9376.51</v>
      </c>
      <c r="H150" s="116"/>
    </row>
    <row r="151" s="69" customFormat="1" customHeight="1" spans="1:8">
      <c r="A151" s="100"/>
      <c r="B151" s="115"/>
      <c r="C151" s="96"/>
      <c r="D151" s="117" t="s">
        <v>59</v>
      </c>
      <c r="E151" s="118">
        <v>8.505</v>
      </c>
      <c r="F151" s="95">
        <v>65</v>
      </c>
      <c r="G151" s="90">
        <f t="shared" si="2"/>
        <v>552.825</v>
      </c>
      <c r="H151" s="116"/>
    </row>
    <row r="152" s="69" customFormat="1" customHeight="1" spans="1:8">
      <c r="A152" s="100"/>
      <c r="B152" s="115"/>
      <c r="C152" s="96"/>
      <c r="D152" s="117" t="s">
        <v>59</v>
      </c>
      <c r="E152" s="121">
        <v>1.87</v>
      </c>
      <c r="F152" s="95">
        <v>65</v>
      </c>
      <c r="G152" s="90">
        <f t="shared" si="2"/>
        <v>121.55</v>
      </c>
      <c r="H152" s="116"/>
    </row>
    <row r="153" s="69" customFormat="1" customHeight="1" spans="1:8">
      <c r="A153" s="100"/>
      <c r="B153" s="115"/>
      <c r="C153" s="96" t="s">
        <v>60</v>
      </c>
      <c r="D153" s="117" t="s">
        <v>61</v>
      </c>
      <c r="E153" s="121">
        <v>13.0473</v>
      </c>
      <c r="F153" s="95">
        <v>180</v>
      </c>
      <c r="G153" s="90">
        <f t="shared" si="2"/>
        <v>2348.514</v>
      </c>
      <c r="H153" s="116"/>
    </row>
    <row r="154" s="69" customFormat="1" customHeight="1" spans="1:8">
      <c r="A154" s="100"/>
      <c r="B154" s="115"/>
      <c r="C154" s="96"/>
      <c r="D154" s="117" t="s">
        <v>61</v>
      </c>
      <c r="E154" s="121">
        <v>1.58508</v>
      </c>
      <c r="F154" s="95">
        <v>180</v>
      </c>
      <c r="G154" s="90">
        <f t="shared" si="2"/>
        <v>285.3144</v>
      </c>
      <c r="H154" s="116"/>
    </row>
    <row r="155" s="69" customFormat="1" customHeight="1" spans="1:8">
      <c r="A155" s="100"/>
      <c r="B155" s="115"/>
      <c r="C155" s="96" t="s">
        <v>63</v>
      </c>
      <c r="D155" s="117" t="s">
        <v>61</v>
      </c>
      <c r="E155" s="121">
        <v>3.96</v>
      </c>
      <c r="F155" s="95">
        <v>140</v>
      </c>
      <c r="G155" s="90">
        <f t="shared" si="2"/>
        <v>554.4</v>
      </c>
      <c r="H155" s="116"/>
    </row>
    <row r="156" s="69" customFormat="1" customHeight="1" spans="1:8">
      <c r="A156" s="100"/>
      <c r="B156" s="115"/>
      <c r="C156" s="96" t="s">
        <v>65</v>
      </c>
      <c r="D156" s="117" t="s">
        <v>59</v>
      </c>
      <c r="E156" s="121">
        <v>11.403</v>
      </c>
      <c r="F156" s="95">
        <v>65</v>
      </c>
      <c r="G156" s="90">
        <f t="shared" si="2"/>
        <v>741.195</v>
      </c>
      <c r="H156" s="116"/>
    </row>
    <row r="157" s="69" customFormat="1" customHeight="1" spans="1:8">
      <c r="A157" s="100"/>
      <c r="B157" s="115"/>
      <c r="C157" s="96"/>
      <c r="D157" s="117" t="s">
        <v>59</v>
      </c>
      <c r="E157" s="121">
        <v>6.1102</v>
      </c>
      <c r="F157" s="95">
        <v>65</v>
      </c>
      <c r="G157" s="90">
        <f t="shared" si="2"/>
        <v>397.163</v>
      </c>
      <c r="H157" s="116"/>
    </row>
    <row r="158" s="69" customFormat="1" customHeight="1" spans="1:8">
      <c r="A158" s="100"/>
      <c r="B158" s="115"/>
      <c r="C158" s="96" t="s">
        <v>105</v>
      </c>
      <c r="D158" s="117" t="s">
        <v>61</v>
      </c>
      <c r="E158" s="121">
        <v>1.755</v>
      </c>
      <c r="F158" s="95">
        <v>85</v>
      </c>
      <c r="G158" s="90">
        <f t="shared" si="2"/>
        <v>149.175</v>
      </c>
      <c r="H158" s="116"/>
    </row>
    <row r="159" s="69" customFormat="1" customHeight="1" spans="1:8">
      <c r="A159" s="100"/>
      <c r="B159" s="115"/>
      <c r="C159" s="96" t="s">
        <v>64</v>
      </c>
      <c r="D159" s="117" t="s">
        <v>61</v>
      </c>
      <c r="E159" s="121">
        <v>0.59592</v>
      </c>
      <c r="F159" s="95">
        <v>340</v>
      </c>
      <c r="G159" s="90">
        <f t="shared" si="2"/>
        <v>202.6128</v>
      </c>
      <c r="H159" s="116"/>
    </row>
    <row r="160" s="69" customFormat="1" customHeight="1" spans="1:8">
      <c r="A160" s="100"/>
      <c r="B160" s="115"/>
      <c r="C160" s="96"/>
      <c r="D160" s="117" t="s">
        <v>61</v>
      </c>
      <c r="E160" s="121">
        <v>3.744</v>
      </c>
      <c r="F160" s="95">
        <v>340</v>
      </c>
      <c r="G160" s="90">
        <f t="shared" si="2"/>
        <v>1272.96</v>
      </c>
      <c r="H160" s="116"/>
    </row>
    <row r="161" s="69" customFormat="1" customHeight="1" spans="1:8">
      <c r="A161" s="100"/>
      <c r="B161" s="115"/>
      <c r="C161" s="96" t="s">
        <v>133</v>
      </c>
      <c r="D161" s="117" t="s">
        <v>61</v>
      </c>
      <c r="E161" s="121">
        <v>1.29636</v>
      </c>
      <c r="F161" s="95">
        <v>340</v>
      </c>
      <c r="G161" s="90">
        <f t="shared" si="2"/>
        <v>440.7624</v>
      </c>
      <c r="H161" s="116"/>
    </row>
    <row r="162" s="69" customFormat="1" customHeight="1" spans="1:8">
      <c r="A162" s="100"/>
      <c r="B162" s="115"/>
      <c r="C162" s="96" t="s">
        <v>66</v>
      </c>
      <c r="D162" s="117" t="s">
        <v>61</v>
      </c>
      <c r="E162" s="121">
        <v>0.64</v>
      </c>
      <c r="F162" s="95">
        <v>120</v>
      </c>
      <c r="G162" s="90">
        <f t="shared" si="2"/>
        <v>76.8</v>
      </c>
      <c r="H162" s="116"/>
    </row>
    <row r="163" s="69" customFormat="1" customHeight="1" spans="1:8">
      <c r="A163" s="100"/>
      <c r="B163" s="115"/>
      <c r="C163" s="96" t="s">
        <v>238</v>
      </c>
      <c r="D163" s="117" t="s">
        <v>59</v>
      </c>
      <c r="E163" s="121">
        <v>5.9774</v>
      </c>
      <c r="F163" s="95">
        <v>120</v>
      </c>
      <c r="G163" s="90">
        <f t="shared" si="2"/>
        <v>717.288</v>
      </c>
      <c r="H163" s="116"/>
    </row>
    <row r="164" s="69" customFormat="1" customHeight="1" spans="1:8">
      <c r="A164" s="100"/>
      <c r="B164" s="115"/>
      <c r="C164" s="96"/>
      <c r="D164" s="117" t="s">
        <v>59</v>
      </c>
      <c r="E164" s="121">
        <v>7.725</v>
      </c>
      <c r="F164" s="95">
        <v>120</v>
      </c>
      <c r="G164" s="90">
        <f t="shared" si="2"/>
        <v>927</v>
      </c>
      <c r="H164" s="116"/>
    </row>
    <row r="165" s="69" customFormat="1" customHeight="1" spans="1:8">
      <c r="A165" s="100"/>
      <c r="B165" s="115"/>
      <c r="C165" s="96" t="s">
        <v>107</v>
      </c>
      <c r="D165" s="117" t="s">
        <v>71</v>
      </c>
      <c r="E165" s="119">
        <v>1</v>
      </c>
      <c r="F165" s="95">
        <v>400</v>
      </c>
      <c r="G165" s="90">
        <f t="shared" si="2"/>
        <v>400</v>
      </c>
      <c r="H165" s="116"/>
    </row>
    <row r="166" s="69" customFormat="1" customHeight="1" spans="1:8">
      <c r="A166" s="100"/>
      <c r="B166" s="115"/>
      <c r="C166" s="96" t="s">
        <v>75</v>
      </c>
      <c r="D166" s="117" t="s">
        <v>73</v>
      </c>
      <c r="E166" s="119">
        <v>1</v>
      </c>
      <c r="F166" s="95">
        <v>4000</v>
      </c>
      <c r="G166" s="90">
        <f t="shared" si="2"/>
        <v>4000</v>
      </c>
      <c r="H166" s="116"/>
    </row>
    <row r="167" s="69" customFormat="1" customHeight="1" spans="1:8">
      <c r="A167" s="100"/>
      <c r="B167" s="115"/>
      <c r="C167" s="96" t="s">
        <v>77</v>
      </c>
      <c r="D167" s="117" t="s">
        <v>59</v>
      </c>
      <c r="E167" s="118">
        <v>148.24</v>
      </c>
      <c r="F167" s="95">
        <v>820</v>
      </c>
      <c r="G167" s="90">
        <f t="shared" si="2"/>
        <v>121556.8</v>
      </c>
      <c r="H167" s="116"/>
    </row>
    <row r="168" s="69" customFormat="1" customHeight="1" spans="1:8">
      <c r="A168" s="100"/>
      <c r="B168" s="120"/>
      <c r="C168" s="96" t="s">
        <v>78</v>
      </c>
      <c r="D168" s="117" t="s">
        <v>59</v>
      </c>
      <c r="E168" s="118">
        <v>81.83</v>
      </c>
      <c r="F168" s="95">
        <v>560</v>
      </c>
      <c r="G168" s="90">
        <f t="shared" si="2"/>
        <v>45824.8</v>
      </c>
      <c r="H168" s="116"/>
    </row>
    <row r="169" s="69" customFormat="1" customHeight="1" spans="1:8">
      <c r="A169" s="100"/>
      <c r="B169" s="86" t="s">
        <v>80</v>
      </c>
      <c r="C169" s="101"/>
      <c r="D169" s="101"/>
      <c r="E169" s="102"/>
      <c r="F169" s="103"/>
      <c r="G169" s="104">
        <f>SUM(G113:G168)</f>
        <v>202519.4866</v>
      </c>
      <c r="H169" s="113"/>
    </row>
    <row r="170" customHeight="1" spans="1:8">
      <c r="A170" s="86">
        <v>6</v>
      </c>
      <c r="B170" s="86" t="s">
        <v>457</v>
      </c>
      <c r="C170" s="88" t="s">
        <v>458</v>
      </c>
      <c r="D170" s="88" t="s">
        <v>14</v>
      </c>
      <c r="E170" s="94">
        <v>1</v>
      </c>
      <c r="F170" s="95">
        <v>100</v>
      </c>
      <c r="G170" s="90">
        <v>100</v>
      </c>
      <c r="H170" s="112"/>
    </row>
    <row r="171" customHeight="1" spans="1:8">
      <c r="A171" s="86"/>
      <c r="B171" s="86"/>
      <c r="C171" s="107" t="s">
        <v>158</v>
      </c>
      <c r="D171" s="107" t="s">
        <v>12</v>
      </c>
      <c r="E171" s="89">
        <v>2</v>
      </c>
      <c r="F171" s="90">
        <v>4500</v>
      </c>
      <c r="G171" s="90">
        <v>9000</v>
      </c>
      <c r="H171" s="116"/>
    </row>
    <row r="172" s="69" customFormat="1" customHeight="1" spans="1:8">
      <c r="A172" s="100"/>
      <c r="B172" s="122" t="s">
        <v>80</v>
      </c>
      <c r="C172" s="123"/>
      <c r="D172" s="123"/>
      <c r="E172" s="124"/>
      <c r="F172" s="104"/>
      <c r="G172" s="104">
        <v>9100</v>
      </c>
      <c r="H172" s="113"/>
    </row>
    <row r="173" customHeight="1" spans="1:8">
      <c r="A173" s="86">
        <v>7</v>
      </c>
      <c r="B173" s="91" t="s">
        <v>459</v>
      </c>
      <c r="C173" s="88" t="s">
        <v>151</v>
      </c>
      <c r="D173" s="88" t="s">
        <v>14</v>
      </c>
      <c r="E173" s="94">
        <v>1</v>
      </c>
      <c r="F173" s="95">
        <v>200</v>
      </c>
      <c r="G173" s="90">
        <v>200</v>
      </c>
      <c r="H173" s="91"/>
    </row>
    <row r="174" customHeight="1" spans="1:8">
      <c r="A174" s="86"/>
      <c r="B174" s="93"/>
      <c r="C174" s="88" t="s">
        <v>126</v>
      </c>
      <c r="D174" s="88" t="s">
        <v>14</v>
      </c>
      <c r="E174" s="94">
        <v>6</v>
      </c>
      <c r="F174" s="95">
        <v>90</v>
      </c>
      <c r="G174" s="90">
        <v>540</v>
      </c>
      <c r="H174" s="93"/>
    </row>
    <row r="175" customHeight="1" spans="1:8">
      <c r="A175" s="86"/>
      <c r="B175" s="93"/>
      <c r="C175" s="88" t="s">
        <v>460</v>
      </c>
      <c r="D175" s="88" t="s">
        <v>14</v>
      </c>
      <c r="E175" s="94">
        <v>2</v>
      </c>
      <c r="F175" s="95">
        <v>10</v>
      </c>
      <c r="G175" s="90">
        <v>20</v>
      </c>
      <c r="H175" s="93"/>
    </row>
    <row r="176" customHeight="1" spans="1:8">
      <c r="A176" s="86"/>
      <c r="B176" s="93"/>
      <c r="C176" s="88" t="s">
        <v>446</v>
      </c>
      <c r="D176" s="88" t="s">
        <v>14</v>
      </c>
      <c r="E176" s="94">
        <v>2</v>
      </c>
      <c r="F176" s="95">
        <v>10</v>
      </c>
      <c r="G176" s="90">
        <v>20</v>
      </c>
      <c r="H176" s="93"/>
    </row>
    <row r="177" s="68" customFormat="1" customHeight="1" spans="1:8">
      <c r="A177" s="86"/>
      <c r="B177" s="93"/>
      <c r="C177" s="88" t="s">
        <v>461</v>
      </c>
      <c r="D177" s="88" t="s">
        <v>14</v>
      </c>
      <c r="E177" s="94">
        <v>1</v>
      </c>
      <c r="F177" s="95">
        <v>10</v>
      </c>
      <c r="G177" s="90">
        <v>10</v>
      </c>
      <c r="H177" s="93"/>
    </row>
    <row r="178" customHeight="1" spans="1:8">
      <c r="A178" s="86"/>
      <c r="B178" s="93"/>
      <c r="C178" s="88" t="s">
        <v>56</v>
      </c>
      <c r="D178" s="88" t="s">
        <v>14</v>
      </c>
      <c r="E178" s="94">
        <v>4</v>
      </c>
      <c r="F178" s="95">
        <v>90</v>
      </c>
      <c r="G178" s="90">
        <v>360</v>
      </c>
      <c r="H178" s="93"/>
    </row>
    <row r="179" customHeight="1" spans="1:8">
      <c r="A179" s="86"/>
      <c r="B179" s="93"/>
      <c r="C179" s="88" t="s">
        <v>55</v>
      </c>
      <c r="D179" s="88" t="s">
        <v>14</v>
      </c>
      <c r="E179" s="94">
        <v>3</v>
      </c>
      <c r="F179" s="95">
        <v>220</v>
      </c>
      <c r="G179" s="90">
        <v>660</v>
      </c>
      <c r="H179" s="93"/>
    </row>
    <row r="180" customHeight="1" spans="1:8">
      <c r="A180" s="86"/>
      <c r="B180" s="93"/>
      <c r="C180" s="88" t="s">
        <v>462</v>
      </c>
      <c r="D180" s="88" t="s">
        <v>14</v>
      </c>
      <c r="E180" s="94">
        <v>7</v>
      </c>
      <c r="F180" s="95">
        <v>20</v>
      </c>
      <c r="G180" s="90">
        <v>140</v>
      </c>
      <c r="H180" s="93"/>
    </row>
    <row r="181" customHeight="1" spans="1:8">
      <c r="A181" s="86"/>
      <c r="B181" s="93"/>
      <c r="C181" s="88" t="s">
        <v>447</v>
      </c>
      <c r="D181" s="88" t="s">
        <v>14</v>
      </c>
      <c r="E181" s="94">
        <v>4</v>
      </c>
      <c r="F181" s="95">
        <v>50</v>
      </c>
      <c r="G181" s="90">
        <v>200</v>
      </c>
      <c r="H181" s="93"/>
    </row>
    <row r="182" customHeight="1" spans="1:8">
      <c r="A182" s="86"/>
      <c r="B182" s="93"/>
      <c r="C182" s="107" t="s">
        <v>17</v>
      </c>
      <c r="D182" s="88" t="s">
        <v>14</v>
      </c>
      <c r="E182" s="89">
        <v>2</v>
      </c>
      <c r="F182" s="90">
        <v>200</v>
      </c>
      <c r="G182" s="90">
        <v>400</v>
      </c>
      <c r="H182" s="93"/>
    </row>
    <row r="183" customHeight="1" spans="1:8">
      <c r="A183" s="86"/>
      <c r="B183" s="93"/>
      <c r="C183" s="107" t="s">
        <v>18</v>
      </c>
      <c r="D183" s="88" t="s">
        <v>14</v>
      </c>
      <c r="E183" s="89">
        <v>3</v>
      </c>
      <c r="F183" s="90">
        <v>120</v>
      </c>
      <c r="G183" s="90">
        <v>360</v>
      </c>
      <c r="H183" s="93"/>
    </row>
    <row r="184" customHeight="1" spans="1:8">
      <c r="A184" s="86"/>
      <c r="B184" s="93"/>
      <c r="C184" s="107" t="s">
        <v>463</v>
      </c>
      <c r="D184" s="88" t="s">
        <v>14</v>
      </c>
      <c r="E184" s="89">
        <v>1</v>
      </c>
      <c r="F184" s="90">
        <v>15</v>
      </c>
      <c r="G184" s="90">
        <v>15</v>
      </c>
      <c r="H184" s="93"/>
    </row>
    <row r="185" customHeight="1" spans="1:8">
      <c r="A185" s="86"/>
      <c r="B185" s="93"/>
      <c r="C185" s="107" t="s">
        <v>426</v>
      </c>
      <c r="D185" s="88" t="s">
        <v>14</v>
      </c>
      <c r="E185" s="94">
        <v>2</v>
      </c>
      <c r="F185" s="95">
        <v>100</v>
      </c>
      <c r="G185" s="90">
        <v>100</v>
      </c>
      <c r="H185" s="93"/>
    </row>
    <row r="186" customHeight="1" spans="1:8">
      <c r="A186" s="86"/>
      <c r="B186" s="93"/>
      <c r="C186" s="88" t="s">
        <v>208</v>
      </c>
      <c r="D186" s="88" t="s">
        <v>12</v>
      </c>
      <c r="E186" s="94">
        <v>1</v>
      </c>
      <c r="F186" s="95">
        <v>3000</v>
      </c>
      <c r="G186" s="90">
        <v>3000</v>
      </c>
      <c r="H186" s="93"/>
    </row>
    <row r="187" customHeight="1" spans="1:8">
      <c r="A187" s="86"/>
      <c r="B187" s="93"/>
      <c r="C187" s="88" t="s">
        <v>443</v>
      </c>
      <c r="D187" s="88" t="s">
        <v>73</v>
      </c>
      <c r="E187" s="94">
        <v>1</v>
      </c>
      <c r="F187" s="95">
        <v>2000</v>
      </c>
      <c r="G187" s="90">
        <v>2000</v>
      </c>
      <c r="H187" s="93"/>
    </row>
    <row r="188" customHeight="1" spans="1:8">
      <c r="A188" s="86"/>
      <c r="B188" s="93"/>
      <c r="C188" s="96" t="s">
        <v>58</v>
      </c>
      <c r="D188" s="117" t="s">
        <v>59</v>
      </c>
      <c r="E188" s="118">
        <v>103.974</v>
      </c>
      <c r="F188" s="95">
        <v>65</v>
      </c>
      <c r="G188" s="90">
        <f t="shared" ref="G188:G215" si="3">E188*F188</f>
        <v>6758.31</v>
      </c>
      <c r="H188" s="93"/>
    </row>
    <row r="189" customHeight="1" spans="1:8">
      <c r="A189" s="86"/>
      <c r="B189" s="93"/>
      <c r="C189" s="96"/>
      <c r="D189" s="117" t="s">
        <v>59</v>
      </c>
      <c r="E189" s="118">
        <v>18.98</v>
      </c>
      <c r="F189" s="95">
        <v>65</v>
      </c>
      <c r="G189" s="90">
        <f t="shared" si="3"/>
        <v>1233.7</v>
      </c>
      <c r="H189" s="93"/>
    </row>
    <row r="190" customHeight="1" spans="1:8">
      <c r="A190" s="86"/>
      <c r="B190" s="93"/>
      <c r="C190" s="96"/>
      <c r="D190" s="117" t="s">
        <v>59</v>
      </c>
      <c r="E190" s="118">
        <v>19.68</v>
      </c>
      <c r="F190" s="95">
        <v>65</v>
      </c>
      <c r="G190" s="90">
        <f t="shared" si="3"/>
        <v>1279.2</v>
      </c>
      <c r="H190" s="93"/>
    </row>
    <row r="191" customHeight="1" spans="1:8">
      <c r="A191" s="86"/>
      <c r="B191" s="93"/>
      <c r="C191" s="96"/>
      <c r="D191" s="117" t="s">
        <v>59</v>
      </c>
      <c r="E191" s="118">
        <v>9.75</v>
      </c>
      <c r="F191" s="95">
        <v>65</v>
      </c>
      <c r="G191" s="90">
        <f t="shared" si="3"/>
        <v>633.75</v>
      </c>
      <c r="H191" s="93"/>
    </row>
    <row r="192" customHeight="1" spans="1:8">
      <c r="A192" s="86"/>
      <c r="B192" s="93"/>
      <c r="C192" s="96"/>
      <c r="D192" s="117" t="s">
        <v>59</v>
      </c>
      <c r="E192" s="118">
        <v>4.51</v>
      </c>
      <c r="F192" s="95">
        <v>65</v>
      </c>
      <c r="G192" s="90">
        <f t="shared" si="3"/>
        <v>293.15</v>
      </c>
      <c r="H192" s="93"/>
    </row>
    <row r="193" customHeight="1" spans="1:8">
      <c r="A193" s="86"/>
      <c r="B193" s="93"/>
      <c r="C193" s="96"/>
      <c r="D193" s="117" t="s">
        <v>59</v>
      </c>
      <c r="E193" s="118">
        <v>7.08</v>
      </c>
      <c r="F193" s="95">
        <v>65</v>
      </c>
      <c r="G193" s="90">
        <f t="shared" si="3"/>
        <v>460.2</v>
      </c>
      <c r="H193" s="93"/>
    </row>
    <row r="194" customHeight="1" spans="1:8">
      <c r="A194" s="86"/>
      <c r="B194" s="93"/>
      <c r="C194" s="96"/>
      <c r="D194" s="117" t="s">
        <v>59</v>
      </c>
      <c r="E194" s="118">
        <v>1.17</v>
      </c>
      <c r="F194" s="95">
        <v>65</v>
      </c>
      <c r="G194" s="90">
        <f t="shared" si="3"/>
        <v>76.05</v>
      </c>
      <c r="H194" s="93"/>
    </row>
    <row r="195" customHeight="1" spans="1:8">
      <c r="A195" s="86"/>
      <c r="B195" s="93"/>
      <c r="C195" s="96"/>
      <c r="D195" s="117" t="s">
        <v>59</v>
      </c>
      <c r="E195" s="118">
        <v>14.15</v>
      </c>
      <c r="F195" s="95">
        <v>65</v>
      </c>
      <c r="G195" s="90">
        <f t="shared" si="3"/>
        <v>919.75</v>
      </c>
      <c r="H195" s="93"/>
    </row>
    <row r="196" customHeight="1" spans="1:8">
      <c r="A196" s="86"/>
      <c r="B196" s="93"/>
      <c r="C196" s="96"/>
      <c r="D196" s="117" t="s">
        <v>59</v>
      </c>
      <c r="E196" s="118">
        <v>25.1248</v>
      </c>
      <c r="F196" s="95">
        <v>65</v>
      </c>
      <c r="G196" s="90">
        <f t="shared" si="3"/>
        <v>1633.112</v>
      </c>
      <c r="H196" s="93"/>
    </row>
    <row r="197" customHeight="1" spans="1:8">
      <c r="A197" s="86"/>
      <c r="B197" s="93"/>
      <c r="C197" s="96"/>
      <c r="D197" s="117" t="s">
        <v>59</v>
      </c>
      <c r="E197" s="118">
        <v>13.5</v>
      </c>
      <c r="F197" s="95">
        <v>65</v>
      </c>
      <c r="G197" s="90">
        <f t="shared" si="3"/>
        <v>877.5</v>
      </c>
      <c r="H197" s="93"/>
    </row>
    <row r="198" customHeight="1" spans="1:8">
      <c r="A198" s="86"/>
      <c r="B198" s="93"/>
      <c r="C198" s="96"/>
      <c r="D198" s="117" t="s">
        <v>59</v>
      </c>
      <c r="E198" s="118">
        <v>4.1905</v>
      </c>
      <c r="F198" s="95">
        <v>65</v>
      </c>
      <c r="G198" s="90">
        <f t="shared" si="3"/>
        <v>272.3825</v>
      </c>
      <c r="H198" s="93"/>
    </row>
    <row r="199" customHeight="1" spans="1:8">
      <c r="A199" s="86"/>
      <c r="B199" s="93"/>
      <c r="C199" s="96"/>
      <c r="D199" s="117" t="s">
        <v>59</v>
      </c>
      <c r="E199" s="118">
        <v>11.3925</v>
      </c>
      <c r="F199" s="95">
        <v>65</v>
      </c>
      <c r="G199" s="90">
        <f t="shared" si="3"/>
        <v>740.5125</v>
      </c>
      <c r="H199" s="93"/>
    </row>
    <row r="200" customHeight="1" spans="1:8">
      <c r="A200" s="86"/>
      <c r="B200" s="93"/>
      <c r="C200" s="96" t="s">
        <v>60</v>
      </c>
      <c r="D200" s="117" t="s">
        <v>61</v>
      </c>
      <c r="E200" s="121">
        <v>15.3504</v>
      </c>
      <c r="F200" s="95">
        <v>180</v>
      </c>
      <c r="G200" s="90">
        <f t="shared" si="3"/>
        <v>2763.072</v>
      </c>
      <c r="H200" s="93"/>
    </row>
    <row r="201" customHeight="1" spans="1:8">
      <c r="A201" s="86"/>
      <c r="B201" s="93"/>
      <c r="C201" s="96"/>
      <c r="D201" s="117" t="s">
        <v>61</v>
      </c>
      <c r="E201" s="121">
        <v>32.016</v>
      </c>
      <c r="F201" s="95">
        <v>180</v>
      </c>
      <c r="G201" s="90">
        <f t="shared" si="3"/>
        <v>5762.88</v>
      </c>
      <c r="H201" s="93"/>
    </row>
    <row r="202" customHeight="1" spans="1:8">
      <c r="A202" s="86"/>
      <c r="B202" s="93"/>
      <c r="C202" s="96"/>
      <c r="D202" s="117" t="s">
        <v>61</v>
      </c>
      <c r="E202" s="121">
        <v>32.7096</v>
      </c>
      <c r="F202" s="95">
        <v>180</v>
      </c>
      <c r="G202" s="90">
        <f t="shared" si="3"/>
        <v>5887.728</v>
      </c>
      <c r="H202" s="93"/>
    </row>
    <row r="203" customHeight="1" spans="1:8">
      <c r="A203" s="86"/>
      <c r="B203" s="93"/>
      <c r="C203" s="96" t="s">
        <v>132</v>
      </c>
      <c r="D203" s="117" t="s">
        <v>61</v>
      </c>
      <c r="E203" s="121">
        <v>2.856</v>
      </c>
      <c r="F203" s="95">
        <v>80</v>
      </c>
      <c r="G203" s="90">
        <f t="shared" si="3"/>
        <v>228.48</v>
      </c>
      <c r="H203" s="93"/>
    </row>
    <row r="204" customHeight="1" spans="1:8">
      <c r="A204" s="86"/>
      <c r="B204" s="93"/>
      <c r="C204" s="96" t="s">
        <v>65</v>
      </c>
      <c r="D204" s="117" t="s">
        <v>59</v>
      </c>
      <c r="E204" s="121">
        <v>0.69</v>
      </c>
      <c r="F204" s="95">
        <v>65</v>
      </c>
      <c r="G204" s="90">
        <f t="shared" si="3"/>
        <v>44.85</v>
      </c>
      <c r="H204" s="93"/>
    </row>
    <row r="205" customHeight="1" spans="1:8">
      <c r="A205" s="86"/>
      <c r="B205" s="93"/>
      <c r="C205" s="96"/>
      <c r="D205" s="117" t="s">
        <v>59</v>
      </c>
      <c r="E205" s="121">
        <v>0.69</v>
      </c>
      <c r="F205" s="95">
        <v>65</v>
      </c>
      <c r="G205" s="90">
        <f t="shared" si="3"/>
        <v>44.85</v>
      </c>
      <c r="H205" s="93"/>
    </row>
    <row r="206" customHeight="1" spans="1:8">
      <c r="A206" s="86"/>
      <c r="B206" s="93"/>
      <c r="C206" s="96"/>
      <c r="D206" s="117" t="s">
        <v>59</v>
      </c>
      <c r="E206" s="121">
        <v>4</v>
      </c>
      <c r="F206" s="95">
        <v>65</v>
      </c>
      <c r="G206" s="90">
        <f t="shared" si="3"/>
        <v>260</v>
      </c>
      <c r="H206" s="93"/>
    </row>
    <row r="207" customHeight="1" spans="1:8">
      <c r="A207" s="86"/>
      <c r="B207" s="93"/>
      <c r="C207" s="96" t="s">
        <v>105</v>
      </c>
      <c r="D207" s="117" t="s">
        <v>61</v>
      </c>
      <c r="E207" s="121">
        <v>23.1693</v>
      </c>
      <c r="F207" s="95">
        <v>85</v>
      </c>
      <c r="G207" s="90">
        <f t="shared" si="3"/>
        <v>1969.3905</v>
      </c>
      <c r="H207" s="93"/>
    </row>
    <row r="208" customHeight="1" spans="1:8">
      <c r="A208" s="86"/>
      <c r="B208" s="93"/>
      <c r="C208" s="96" t="s">
        <v>64</v>
      </c>
      <c r="D208" s="117" t="s">
        <v>61</v>
      </c>
      <c r="E208" s="121">
        <v>2.00736</v>
      </c>
      <c r="F208" s="95">
        <v>340</v>
      </c>
      <c r="G208" s="90">
        <f t="shared" si="3"/>
        <v>682.5024</v>
      </c>
      <c r="H208" s="93"/>
    </row>
    <row r="209" customHeight="1" spans="1:8">
      <c r="A209" s="86"/>
      <c r="B209" s="93"/>
      <c r="C209" s="96"/>
      <c r="D209" s="117" t="s">
        <v>61</v>
      </c>
      <c r="E209" s="121">
        <v>1.40184</v>
      </c>
      <c r="F209" s="95">
        <v>340</v>
      </c>
      <c r="G209" s="90">
        <f t="shared" si="3"/>
        <v>476.6256</v>
      </c>
      <c r="H209" s="93"/>
    </row>
    <row r="210" customHeight="1" spans="1:8">
      <c r="A210" s="86"/>
      <c r="B210" s="93"/>
      <c r="C210" s="96" t="s">
        <v>67</v>
      </c>
      <c r="D210" s="117" t="s">
        <v>61</v>
      </c>
      <c r="E210" s="121">
        <v>3.6864</v>
      </c>
      <c r="F210" s="95">
        <v>180</v>
      </c>
      <c r="G210" s="90">
        <f t="shared" si="3"/>
        <v>663.552</v>
      </c>
      <c r="H210" s="93"/>
    </row>
    <row r="211" customHeight="1" spans="1:8">
      <c r="A211" s="86"/>
      <c r="B211" s="93"/>
      <c r="C211" s="96"/>
      <c r="D211" s="117" t="s">
        <v>61</v>
      </c>
      <c r="E211" s="121">
        <v>1.218</v>
      </c>
      <c r="F211" s="95">
        <v>180</v>
      </c>
      <c r="G211" s="90">
        <f t="shared" si="3"/>
        <v>219.24</v>
      </c>
      <c r="H211" s="93"/>
    </row>
    <row r="212" customHeight="1" spans="1:8">
      <c r="A212" s="86"/>
      <c r="B212" s="93"/>
      <c r="C212" s="96" t="s">
        <v>77</v>
      </c>
      <c r="D212" s="117" t="s">
        <v>59</v>
      </c>
      <c r="E212" s="121">
        <v>11</v>
      </c>
      <c r="F212" s="95">
        <v>820</v>
      </c>
      <c r="G212" s="90">
        <f t="shared" si="3"/>
        <v>9020</v>
      </c>
      <c r="H212" s="93"/>
    </row>
    <row r="213" customHeight="1" spans="1:8">
      <c r="A213" s="86"/>
      <c r="B213" s="93"/>
      <c r="C213" s="96" t="s">
        <v>78</v>
      </c>
      <c r="D213" s="117" t="s">
        <v>59</v>
      </c>
      <c r="E213" s="121">
        <v>34.53</v>
      </c>
      <c r="F213" s="95">
        <v>560</v>
      </c>
      <c r="G213" s="90">
        <f t="shared" si="3"/>
        <v>19336.8</v>
      </c>
      <c r="H213" s="93"/>
    </row>
    <row r="214" customHeight="1" spans="1:8">
      <c r="A214" s="86"/>
      <c r="B214" s="93"/>
      <c r="C214" s="96" t="s">
        <v>240</v>
      </c>
      <c r="D214" s="117" t="s">
        <v>59</v>
      </c>
      <c r="E214" s="121">
        <v>151.85</v>
      </c>
      <c r="F214" s="95">
        <v>560</v>
      </c>
      <c r="G214" s="90">
        <f t="shared" si="3"/>
        <v>85036</v>
      </c>
      <c r="H214" s="93"/>
    </row>
    <row r="215" customHeight="1" spans="1:8">
      <c r="A215" s="86"/>
      <c r="B215" s="105"/>
      <c r="C215" s="96" t="s">
        <v>464</v>
      </c>
      <c r="D215" s="117" t="s">
        <v>59</v>
      </c>
      <c r="E215" s="121">
        <v>31.78</v>
      </c>
      <c r="F215" s="95">
        <v>320</v>
      </c>
      <c r="G215" s="90">
        <f t="shared" si="3"/>
        <v>10169.6</v>
      </c>
      <c r="H215" s="93"/>
    </row>
    <row r="216" s="69" customFormat="1" customHeight="1" spans="1:8">
      <c r="A216" s="100"/>
      <c r="B216" s="86" t="s">
        <v>80</v>
      </c>
      <c r="C216" s="101"/>
      <c r="D216" s="101"/>
      <c r="E216" s="102"/>
      <c r="F216" s="103"/>
      <c r="G216" s="104">
        <f>SUM(G173:G215)</f>
        <v>165768.1875</v>
      </c>
      <c r="H216" s="105"/>
    </row>
    <row r="217" customHeight="1" spans="1:8">
      <c r="A217" s="86">
        <v>8</v>
      </c>
      <c r="B217" s="114" t="s">
        <v>465</v>
      </c>
      <c r="C217" s="88" t="s">
        <v>16</v>
      </c>
      <c r="D217" s="88" t="s">
        <v>14</v>
      </c>
      <c r="E217" s="94">
        <v>1</v>
      </c>
      <c r="F217" s="95">
        <v>200</v>
      </c>
      <c r="G217" s="90">
        <v>200</v>
      </c>
      <c r="H217" s="91"/>
    </row>
    <row r="218" customHeight="1" spans="1:8">
      <c r="A218" s="86"/>
      <c r="B218" s="115"/>
      <c r="C218" s="88" t="s">
        <v>19</v>
      </c>
      <c r="D218" s="88" t="s">
        <v>14</v>
      </c>
      <c r="E218" s="94">
        <v>2</v>
      </c>
      <c r="F218" s="95">
        <v>20</v>
      </c>
      <c r="G218" s="90">
        <v>40</v>
      </c>
      <c r="H218" s="93"/>
    </row>
    <row r="219" customHeight="1" spans="1:8">
      <c r="A219" s="86"/>
      <c r="B219" s="115"/>
      <c r="C219" s="88" t="s">
        <v>463</v>
      </c>
      <c r="D219" s="88" t="s">
        <v>14</v>
      </c>
      <c r="E219" s="94">
        <v>3</v>
      </c>
      <c r="F219" s="95">
        <v>15</v>
      </c>
      <c r="G219" s="90">
        <v>45</v>
      </c>
      <c r="H219" s="93"/>
    </row>
    <row r="220" customHeight="1" spans="1:8">
      <c r="A220" s="86"/>
      <c r="B220" s="115"/>
      <c r="C220" s="88" t="s">
        <v>445</v>
      </c>
      <c r="D220" s="88" t="s">
        <v>101</v>
      </c>
      <c r="E220" s="94">
        <v>4</v>
      </c>
      <c r="F220" s="95">
        <v>160</v>
      </c>
      <c r="G220" s="90">
        <v>640</v>
      </c>
      <c r="H220" s="93"/>
    </row>
    <row r="221" customHeight="1" spans="1:8">
      <c r="A221" s="86"/>
      <c r="B221" s="115"/>
      <c r="C221" s="88" t="s">
        <v>17</v>
      </c>
      <c r="D221" s="88" t="s">
        <v>14</v>
      </c>
      <c r="E221" s="94">
        <v>1</v>
      </c>
      <c r="F221" s="95">
        <v>200</v>
      </c>
      <c r="G221" s="90">
        <v>200</v>
      </c>
      <c r="H221" s="93"/>
    </row>
    <row r="222" customHeight="1" spans="1:8">
      <c r="A222" s="86"/>
      <c r="B222" s="115"/>
      <c r="C222" s="88" t="s">
        <v>458</v>
      </c>
      <c r="D222" s="88" t="s">
        <v>14</v>
      </c>
      <c r="E222" s="94">
        <v>5</v>
      </c>
      <c r="F222" s="95">
        <v>100</v>
      </c>
      <c r="G222" s="90">
        <v>500</v>
      </c>
      <c r="H222" s="93"/>
    </row>
    <row r="223" customHeight="1" spans="1:8">
      <c r="A223" s="86"/>
      <c r="B223" s="115"/>
      <c r="C223" s="88" t="s">
        <v>42</v>
      </c>
      <c r="D223" s="88" t="s">
        <v>14</v>
      </c>
      <c r="E223" s="94">
        <v>1</v>
      </c>
      <c r="F223" s="95">
        <v>220</v>
      </c>
      <c r="G223" s="90">
        <v>220</v>
      </c>
      <c r="H223" s="93"/>
    </row>
    <row r="224" customHeight="1" spans="1:8">
      <c r="A224" s="86"/>
      <c r="B224" s="115"/>
      <c r="C224" s="88" t="s">
        <v>15</v>
      </c>
      <c r="D224" s="88" t="s">
        <v>14</v>
      </c>
      <c r="E224" s="94">
        <v>2</v>
      </c>
      <c r="F224" s="95">
        <v>200</v>
      </c>
      <c r="G224" s="90">
        <v>400</v>
      </c>
      <c r="H224" s="93"/>
    </row>
    <row r="225" customHeight="1" spans="1:8">
      <c r="A225" s="86"/>
      <c r="B225" s="115"/>
      <c r="C225" s="88" t="s">
        <v>452</v>
      </c>
      <c r="D225" s="88" t="s">
        <v>14</v>
      </c>
      <c r="E225" s="94">
        <v>2</v>
      </c>
      <c r="F225" s="95">
        <v>20</v>
      </c>
      <c r="G225" s="90">
        <v>40</v>
      </c>
      <c r="H225" s="93"/>
    </row>
    <row r="226" customHeight="1" spans="1:8">
      <c r="A226" s="86"/>
      <c r="B226" s="115"/>
      <c r="C226" s="88" t="s">
        <v>11</v>
      </c>
      <c r="D226" s="88" t="s">
        <v>12</v>
      </c>
      <c r="E226" s="94">
        <v>1</v>
      </c>
      <c r="F226" s="95">
        <v>4000</v>
      </c>
      <c r="G226" s="90">
        <v>4000</v>
      </c>
      <c r="H226" s="93"/>
    </row>
    <row r="227" customHeight="1" spans="1:8">
      <c r="A227" s="86"/>
      <c r="B227" s="115"/>
      <c r="C227" s="88" t="s">
        <v>466</v>
      </c>
      <c r="D227" s="88" t="s">
        <v>14</v>
      </c>
      <c r="E227" s="94">
        <v>2</v>
      </c>
      <c r="F227" s="95">
        <v>100</v>
      </c>
      <c r="G227" s="90">
        <v>200</v>
      </c>
      <c r="H227" s="93"/>
    </row>
    <row r="228" customHeight="1" spans="1:8">
      <c r="A228" s="86"/>
      <c r="B228" s="115"/>
      <c r="C228" s="88" t="s">
        <v>208</v>
      </c>
      <c r="D228" s="88" t="s">
        <v>12</v>
      </c>
      <c r="E228" s="94">
        <v>4</v>
      </c>
      <c r="F228" s="95">
        <v>3000</v>
      </c>
      <c r="G228" s="90">
        <v>12000</v>
      </c>
      <c r="H228" s="93"/>
    </row>
    <row r="229" customHeight="1" spans="1:8">
      <c r="A229" s="86"/>
      <c r="B229" s="115"/>
      <c r="C229" s="88" t="s">
        <v>467</v>
      </c>
      <c r="D229" s="88" t="s">
        <v>14</v>
      </c>
      <c r="E229" s="94">
        <v>1</v>
      </c>
      <c r="F229" s="95">
        <v>5</v>
      </c>
      <c r="G229" s="90">
        <v>5</v>
      </c>
      <c r="H229" s="93"/>
    </row>
    <row r="230" customHeight="1" spans="1:8">
      <c r="A230" s="86"/>
      <c r="B230" s="115"/>
      <c r="C230" s="88" t="s">
        <v>426</v>
      </c>
      <c r="D230" s="88" t="s">
        <v>14</v>
      </c>
      <c r="E230" s="94">
        <v>1</v>
      </c>
      <c r="F230" s="95">
        <v>100</v>
      </c>
      <c r="G230" s="90">
        <v>100</v>
      </c>
      <c r="H230" s="93"/>
    </row>
    <row r="231" customHeight="1" spans="1:8">
      <c r="A231" s="86"/>
      <c r="B231" s="115"/>
      <c r="C231" s="88" t="s">
        <v>425</v>
      </c>
      <c r="D231" s="88" t="s">
        <v>14</v>
      </c>
      <c r="E231" s="94">
        <v>3</v>
      </c>
      <c r="F231" s="95">
        <v>10</v>
      </c>
      <c r="G231" s="90">
        <v>30</v>
      </c>
      <c r="H231" s="93"/>
    </row>
    <row r="232" customHeight="1" spans="1:8">
      <c r="A232" s="86"/>
      <c r="B232" s="115"/>
      <c r="C232" s="88" t="s">
        <v>443</v>
      </c>
      <c r="D232" s="88" t="s">
        <v>73</v>
      </c>
      <c r="E232" s="94">
        <v>1</v>
      </c>
      <c r="F232" s="95">
        <v>200</v>
      </c>
      <c r="G232" s="90">
        <v>2000</v>
      </c>
      <c r="H232" s="93"/>
    </row>
    <row r="233" customHeight="1" spans="1:8">
      <c r="A233" s="86"/>
      <c r="B233" s="115"/>
      <c r="C233" s="96" t="s">
        <v>58</v>
      </c>
      <c r="D233" s="97" t="s">
        <v>59</v>
      </c>
      <c r="E233" s="96">
        <v>12.25</v>
      </c>
      <c r="F233" s="95">
        <v>65</v>
      </c>
      <c r="G233" s="90">
        <f t="shared" ref="G233:G237" si="4">E233*F233</f>
        <v>796.25</v>
      </c>
      <c r="H233" s="93"/>
    </row>
    <row r="234" customHeight="1" spans="1:8">
      <c r="A234" s="86"/>
      <c r="B234" s="115"/>
      <c r="C234" s="96" t="s">
        <v>66</v>
      </c>
      <c r="D234" s="97" t="s">
        <v>61</v>
      </c>
      <c r="E234" s="96">
        <v>0.44</v>
      </c>
      <c r="F234" s="95">
        <v>120</v>
      </c>
      <c r="G234" s="90">
        <f t="shared" si="4"/>
        <v>52.8</v>
      </c>
      <c r="H234" s="93"/>
    </row>
    <row r="235" customHeight="1" spans="1:8">
      <c r="A235" s="86"/>
      <c r="B235" s="115"/>
      <c r="C235" s="96"/>
      <c r="D235" s="97" t="s">
        <v>61</v>
      </c>
      <c r="E235" s="96">
        <v>0.13</v>
      </c>
      <c r="F235" s="95">
        <v>120</v>
      </c>
      <c r="G235" s="90">
        <f t="shared" si="4"/>
        <v>15.6</v>
      </c>
      <c r="H235" s="93"/>
    </row>
    <row r="236" customHeight="1" spans="1:8">
      <c r="A236" s="86"/>
      <c r="B236" s="115"/>
      <c r="C236" s="96" t="s">
        <v>240</v>
      </c>
      <c r="D236" s="97" t="s">
        <v>59</v>
      </c>
      <c r="E236" s="96">
        <v>8.47</v>
      </c>
      <c r="F236" s="95">
        <v>560</v>
      </c>
      <c r="G236" s="90">
        <f t="shared" si="4"/>
        <v>4743.2</v>
      </c>
      <c r="H236" s="93"/>
    </row>
    <row r="237" customHeight="1" spans="1:8">
      <c r="A237" s="86"/>
      <c r="B237" s="120"/>
      <c r="C237" s="96" t="s">
        <v>468</v>
      </c>
      <c r="D237" s="97" t="s">
        <v>59</v>
      </c>
      <c r="E237" s="96">
        <v>21.54</v>
      </c>
      <c r="F237" s="95">
        <v>320</v>
      </c>
      <c r="G237" s="90">
        <f t="shared" si="4"/>
        <v>6892.8</v>
      </c>
      <c r="H237" s="93"/>
    </row>
    <row r="238" s="69" customFormat="1" customHeight="1" spans="1:8">
      <c r="A238" s="100"/>
      <c r="B238" s="125" t="s">
        <v>80</v>
      </c>
      <c r="C238" s="126"/>
      <c r="D238" s="126"/>
      <c r="E238" s="127"/>
      <c r="F238" s="128"/>
      <c r="G238" s="129">
        <f>SUM(G217:G237)</f>
        <v>33120.65</v>
      </c>
      <c r="H238" s="105"/>
    </row>
    <row r="239" customHeight="1" spans="1:8">
      <c r="A239" s="86">
        <v>9</v>
      </c>
      <c r="B239" s="86" t="s">
        <v>469</v>
      </c>
      <c r="C239" s="88" t="s">
        <v>437</v>
      </c>
      <c r="D239" s="88" t="s">
        <v>14</v>
      </c>
      <c r="E239" s="94">
        <v>1</v>
      </c>
      <c r="F239" s="95">
        <v>50</v>
      </c>
      <c r="G239" s="90">
        <v>50</v>
      </c>
      <c r="H239" s="91"/>
    </row>
    <row r="240" customHeight="1" spans="1:8">
      <c r="A240" s="86"/>
      <c r="B240" s="86"/>
      <c r="C240" s="88" t="s">
        <v>436</v>
      </c>
      <c r="D240" s="88" t="s">
        <v>14</v>
      </c>
      <c r="E240" s="94">
        <v>20</v>
      </c>
      <c r="F240" s="95">
        <v>5</v>
      </c>
      <c r="G240" s="90">
        <v>100</v>
      </c>
      <c r="H240" s="93"/>
    </row>
    <row r="241" customHeight="1" spans="1:8">
      <c r="A241" s="86"/>
      <c r="B241" s="86"/>
      <c r="C241" s="88" t="s">
        <v>18</v>
      </c>
      <c r="D241" s="88" t="s">
        <v>14</v>
      </c>
      <c r="E241" s="94">
        <v>28</v>
      </c>
      <c r="F241" s="95">
        <v>120</v>
      </c>
      <c r="G241" s="90">
        <v>3360</v>
      </c>
      <c r="H241" s="93"/>
    </row>
    <row r="242" customHeight="1" spans="1:8">
      <c r="A242" s="86"/>
      <c r="B242" s="86"/>
      <c r="C242" s="88" t="s">
        <v>425</v>
      </c>
      <c r="D242" s="88" t="s">
        <v>14</v>
      </c>
      <c r="E242" s="94">
        <v>3</v>
      </c>
      <c r="F242" s="95">
        <v>10</v>
      </c>
      <c r="G242" s="90">
        <v>30</v>
      </c>
      <c r="H242" s="93"/>
    </row>
    <row r="243" customHeight="1" spans="1:8">
      <c r="A243" s="86"/>
      <c r="B243" s="86"/>
      <c r="C243" s="88" t="s">
        <v>45</v>
      </c>
      <c r="D243" s="88" t="s">
        <v>14</v>
      </c>
      <c r="E243" s="94">
        <v>4</v>
      </c>
      <c r="F243" s="95">
        <v>100</v>
      </c>
      <c r="G243" s="90">
        <v>400</v>
      </c>
      <c r="H243" s="93"/>
    </row>
    <row r="244" customHeight="1" spans="1:8">
      <c r="A244" s="86"/>
      <c r="B244" s="86"/>
      <c r="C244" s="88" t="s">
        <v>42</v>
      </c>
      <c r="D244" s="88" t="s">
        <v>14</v>
      </c>
      <c r="E244" s="94">
        <v>1</v>
      </c>
      <c r="F244" s="95">
        <v>220</v>
      </c>
      <c r="G244" s="90">
        <v>220</v>
      </c>
      <c r="H244" s="93"/>
    </row>
    <row r="245" customHeight="1" spans="1:8">
      <c r="A245" s="86"/>
      <c r="B245" s="86"/>
      <c r="C245" s="88" t="s">
        <v>126</v>
      </c>
      <c r="D245" s="88" t="s">
        <v>14</v>
      </c>
      <c r="E245" s="94">
        <v>7</v>
      </c>
      <c r="F245" s="95">
        <v>90</v>
      </c>
      <c r="G245" s="90">
        <v>630</v>
      </c>
      <c r="H245" s="93"/>
    </row>
    <row r="246" customHeight="1" spans="1:8">
      <c r="A246" s="86"/>
      <c r="B246" s="86"/>
      <c r="C246" s="88" t="s">
        <v>225</v>
      </c>
      <c r="D246" s="88" t="s">
        <v>14</v>
      </c>
      <c r="E246" s="94">
        <v>2</v>
      </c>
      <c r="F246" s="95">
        <v>120</v>
      </c>
      <c r="G246" s="90">
        <v>240</v>
      </c>
      <c r="H246" s="93"/>
    </row>
    <row r="247" customHeight="1" spans="1:8">
      <c r="A247" s="86"/>
      <c r="B247" s="86"/>
      <c r="C247" s="88" t="s">
        <v>279</v>
      </c>
      <c r="D247" s="88" t="s">
        <v>14</v>
      </c>
      <c r="E247" s="94">
        <v>1</v>
      </c>
      <c r="F247" s="95">
        <v>10</v>
      </c>
      <c r="G247" s="90">
        <v>10</v>
      </c>
      <c r="H247" s="93"/>
    </row>
    <row r="248" customHeight="1" spans="1:8">
      <c r="A248" s="86"/>
      <c r="B248" s="86"/>
      <c r="C248" s="88" t="s">
        <v>426</v>
      </c>
      <c r="D248" s="88" t="s">
        <v>14</v>
      </c>
      <c r="E248" s="94">
        <v>6</v>
      </c>
      <c r="F248" s="95">
        <v>100</v>
      </c>
      <c r="G248" s="90">
        <v>600</v>
      </c>
      <c r="H248" s="93"/>
    </row>
    <row r="249" customHeight="1" spans="1:8">
      <c r="A249" s="86"/>
      <c r="B249" s="86"/>
      <c r="C249" s="88" t="s">
        <v>470</v>
      </c>
      <c r="D249" s="88" t="s">
        <v>14</v>
      </c>
      <c r="E249" s="94">
        <v>11</v>
      </c>
      <c r="F249" s="95">
        <v>180</v>
      </c>
      <c r="G249" s="90">
        <v>1980</v>
      </c>
      <c r="H249" s="93"/>
    </row>
    <row r="250" customHeight="1" spans="1:8">
      <c r="A250" s="86"/>
      <c r="B250" s="86"/>
      <c r="C250" s="88" t="s">
        <v>16</v>
      </c>
      <c r="D250" s="88" t="s">
        <v>14</v>
      </c>
      <c r="E250" s="94">
        <v>1</v>
      </c>
      <c r="F250" s="95">
        <v>220</v>
      </c>
      <c r="G250" s="90">
        <v>220</v>
      </c>
      <c r="H250" s="93"/>
    </row>
    <row r="251" customHeight="1" spans="1:8">
      <c r="A251" s="86"/>
      <c r="B251" s="86"/>
      <c r="C251" s="88" t="s">
        <v>471</v>
      </c>
      <c r="D251" s="88" t="s">
        <v>14</v>
      </c>
      <c r="E251" s="94">
        <v>3</v>
      </c>
      <c r="F251" s="95">
        <v>220</v>
      </c>
      <c r="G251" s="90">
        <v>660</v>
      </c>
      <c r="H251" s="93"/>
    </row>
    <row r="252" customHeight="1" spans="1:8">
      <c r="A252" s="86"/>
      <c r="B252" s="86"/>
      <c r="C252" s="88" t="s">
        <v>443</v>
      </c>
      <c r="D252" s="88" t="s">
        <v>73</v>
      </c>
      <c r="E252" s="94">
        <v>1</v>
      </c>
      <c r="F252" s="95">
        <v>2000</v>
      </c>
      <c r="G252" s="90">
        <v>2000</v>
      </c>
      <c r="H252" s="93"/>
    </row>
    <row r="253" customHeight="1" spans="1:8">
      <c r="A253" s="86"/>
      <c r="B253" s="86"/>
      <c r="C253" s="88" t="s">
        <v>17</v>
      </c>
      <c r="D253" s="88" t="s">
        <v>14</v>
      </c>
      <c r="E253" s="94">
        <v>2</v>
      </c>
      <c r="F253" s="95">
        <v>200</v>
      </c>
      <c r="G253" s="90">
        <v>400</v>
      </c>
      <c r="H253" s="93"/>
    </row>
    <row r="254" customHeight="1" spans="1:8">
      <c r="A254" s="86"/>
      <c r="B254" s="86"/>
      <c r="C254" s="88" t="s">
        <v>472</v>
      </c>
      <c r="D254" s="88" t="s">
        <v>14</v>
      </c>
      <c r="E254" s="94">
        <v>30</v>
      </c>
      <c r="F254" s="95">
        <v>90</v>
      </c>
      <c r="G254" s="90">
        <v>2700</v>
      </c>
      <c r="H254" s="93"/>
    </row>
    <row r="255" customHeight="1" spans="1:8">
      <c r="A255" s="86"/>
      <c r="B255" s="86"/>
      <c r="C255" s="88" t="s">
        <v>158</v>
      </c>
      <c r="D255" s="88" t="s">
        <v>12</v>
      </c>
      <c r="E255" s="94">
        <v>2</v>
      </c>
      <c r="F255" s="95">
        <v>4000</v>
      </c>
      <c r="G255" s="90">
        <v>8000</v>
      </c>
      <c r="H255" s="93"/>
    </row>
    <row r="256" customHeight="1" spans="1:8">
      <c r="A256" s="86"/>
      <c r="B256" s="86"/>
      <c r="C256" s="88" t="s">
        <v>56</v>
      </c>
      <c r="D256" s="88" t="s">
        <v>14</v>
      </c>
      <c r="E256" s="94">
        <v>3</v>
      </c>
      <c r="F256" s="95">
        <v>90</v>
      </c>
      <c r="G256" s="90">
        <v>270</v>
      </c>
      <c r="H256" s="93"/>
    </row>
    <row r="257" s="69" customFormat="1" customHeight="1" spans="1:8">
      <c r="A257" s="100"/>
      <c r="B257" s="86" t="s">
        <v>80</v>
      </c>
      <c r="C257" s="101"/>
      <c r="D257" s="88"/>
      <c r="E257" s="102"/>
      <c r="F257" s="103"/>
      <c r="G257" s="104">
        <v>21870</v>
      </c>
      <c r="H257" s="105"/>
    </row>
    <row r="258" customHeight="1" spans="1:8">
      <c r="A258" s="86">
        <v>10</v>
      </c>
      <c r="B258" s="114" t="s">
        <v>473</v>
      </c>
      <c r="C258" s="88" t="s">
        <v>426</v>
      </c>
      <c r="D258" s="88" t="s">
        <v>14</v>
      </c>
      <c r="E258" s="94">
        <v>7</v>
      </c>
      <c r="F258" s="95">
        <v>100</v>
      </c>
      <c r="G258" s="90">
        <f t="shared" ref="G258:G321" si="5">E258*F258</f>
        <v>700</v>
      </c>
      <c r="H258" s="91"/>
    </row>
    <row r="259" customHeight="1" spans="1:8">
      <c r="A259" s="86"/>
      <c r="B259" s="115"/>
      <c r="C259" s="88" t="s">
        <v>474</v>
      </c>
      <c r="D259" s="88" t="s">
        <v>14</v>
      </c>
      <c r="E259" s="94">
        <v>2</v>
      </c>
      <c r="F259" s="95">
        <v>80</v>
      </c>
      <c r="G259" s="90">
        <f t="shared" si="5"/>
        <v>160</v>
      </c>
      <c r="H259" s="93"/>
    </row>
    <row r="260" customHeight="1" spans="1:8">
      <c r="A260" s="86"/>
      <c r="B260" s="115"/>
      <c r="C260" s="88" t="s">
        <v>437</v>
      </c>
      <c r="D260" s="88" t="s">
        <v>14</v>
      </c>
      <c r="E260" s="94">
        <v>1</v>
      </c>
      <c r="F260" s="95">
        <v>50</v>
      </c>
      <c r="G260" s="90">
        <f t="shared" si="5"/>
        <v>50</v>
      </c>
      <c r="H260" s="93"/>
    </row>
    <row r="261" customHeight="1" spans="1:8">
      <c r="A261" s="86"/>
      <c r="B261" s="115"/>
      <c r="C261" s="88" t="s">
        <v>51</v>
      </c>
      <c r="D261" s="88" t="s">
        <v>14</v>
      </c>
      <c r="E261" s="94">
        <v>1</v>
      </c>
      <c r="F261" s="95">
        <v>600</v>
      </c>
      <c r="G261" s="90">
        <f t="shared" si="5"/>
        <v>600</v>
      </c>
      <c r="H261" s="93"/>
    </row>
    <row r="262" customHeight="1" spans="1:8">
      <c r="A262" s="86"/>
      <c r="B262" s="115"/>
      <c r="C262" s="88" t="s">
        <v>24</v>
      </c>
      <c r="D262" s="88" t="s">
        <v>14</v>
      </c>
      <c r="E262" s="94">
        <v>1</v>
      </c>
      <c r="F262" s="95">
        <v>90</v>
      </c>
      <c r="G262" s="90">
        <f t="shared" si="5"/>
        <v>90</v>
      </c>
      <c r="H262" s="93"/>
    </row>
    <row r="263" customHeight="1" spans="1:8">
      <c r="A263" s="86"/>
      <c r="B263" s="115"/>
      <c r="C263" s="88" t="s">
        <v>150</v>
      </c>
      <c r="D263" s="88" t="s">
        <v>14</v>
      </c>
      <c r="E263" s="94">
        <v>10</v>
      </c>
      <c r="F263" s="95">
        <v>10</v>
      </c>
      <c r="G263" s="90">
        <f t="shared" si="5"/>
        <v>100</v>
      </c>
      <c r="H263" s="93"/>
    </row>
    <row r="264" customHeight="1" spans="1:8">
      <c r="A264" s="86"/>
      <c r="B264" s="115"/>
      <c r="C264" s="88" t="s">
        <v>83</v>
      </c>
      <c r="D264" s="88" t="s">
        <v>14</v>
      </c>
      <c r="E264" s="94">
        <v>25</v>
      </c>
      <c r="F264" s="95">
        <v>50</v>
      </c>
      <c r="G264" s="90">
        <f t="shared" si="5"/>
        <v>1250</v>
      </c>
      <c r="H264" s="93"/>
    </row>
    <row r="265" customHeight="1" spans="1:8">
      <c r="A265" s="86"/>
      <c r="B265" s="115"/>
      <c r="C265" s="88" t="s">
        <v>460</v>
      </c>
      <c r="D265" s="88" t="s">
        <v>14</v>
      </c>
      <c r="E265" s="94">
        <v>30</v>
      </c>
      <c r="F265" s="95">
        <v>10</v>
      </c>
      <c r="G265" s="90">
        <f t="shared" si="5"/>
        <v>300</v>
      </c>
      <c r="H265" s="93"/>
    </row>
    <row r="266" customHeight="1" spans="1:8">
      <c r="A266" s="86"/>
      <c r="B266" s="115"/>
      <c r="C266" s="88" t="s">
        <v>436</v>
      </c>
      <c r="D266" s="88" t="s">
        <v>14</v>
      </c>
      <c r="E266" s="94">
        <v>5</v>
      </c>
      <c r="F266" s="95">
        <v>10</v>
      </c>
      <c r="G266" s="90">
        <f t="shared" si="5"/>
        <v>50</v>
      </c>
      <c r="H266" s="93"/>
    </row>
    <row r="267" customHeight="1" spans="1:8">
      <c r="A267" s="86"/>
      <c r="B267" s="115"/>
      <c r="C267" s="88" t="s">
        <v>451</v>
      </c>
      <c r="D267" s="88" t="s">
        <v>14</v>
      </c>
      <c r="E267" s="94">
        <v>4</v>
      </c>
      <c r="F267" s="95">
        <v>10</v>
      </c>
      <c r="G267" s="90">
        <f t="shared" si="5"/>
        <v>40</v>
      </c>
      <c r="H267" s="93"/>
    </row>
    <row r="268" customHeight="1" spans="1:8">
      <c r="A268" s="86"/>
      <c r="B268" s="115"/>
      <c r="C268" s="88" t="s">
        <v>127</v>
      </c>
      <c r="D268" s="88" t="s">
        <v>14</v>
      </c>
      <c r="E268" s="94">
        <v>1</v>
      </c>
      <c r="F268" s="95">
        <v>220</v>
      </c>
      <c r="G268" s="90">
        <f t="shared" si="5"/>
        <v>220</v>
      </c>
      <c r="H268" s="93"/>
    </row>
    <row r="269" customHeight="1" spans="1:8">
      <c r="A269" s="86"/>
      <c r="B269" s="115"/>
      <c r="C269" s="88" t="s">
        <v>462</v>
      </c>
      <c r="D269" s="88" t="s">
        <v>14</v>
      </c>
      <c r="E269" s="94">
        <v>1</v>
      </c>
      <c r="F269" s="95">
        <v>20</v>
      </c>
      <c r="G269" s="90">
        <f t="shared" si="5"/>
        <v>20</v>
      </c>
      <c r="H269" s="93"/>
    </row>
    <row r="270" customHeight="1" spans="1:8">
      <c r="A270" s="86"/>
      <c r="B270" s="115"/>
      <c r="C270" s="88" t="s">
        <v>446</v>
      </c>
      <c r="D270" s="88" t="s">
        <v>14</v>
      </c>
      <c r="E270" s="94">
        <v>1</v>
      </c>
      <c r="F270" s="95">
        <v>10</v>
      </c>
      <c r="G270" s="90">
        <f t="shared" si="5"/>
        <v>10</v>
      </c>
      <c r="H270" s="93"/>
    </row>
    <row r="271" customHeight="1" spans="1:8">
      <c r="A271" s="86"/>
      <c r="B271" s="115"/>
      <c r="C271" s="88" t="s">
        <v>475</v>
      </c>
      <c r="D271" s="88" t="s">
        <v>14</v>
      </c>
      <c r="E271" s="94">
        <v>1</v>
      </c>
      <c r="F271" s="95">
        <v>90</v>
      </c>
      <c r="G271" s="90">
        <f t="shared" si="5"/>
        <v>90</v>
      </c>
      <c r="H271" s="93"/>
    </row>
    <row r="272" customHeight="1" spans="1:8">
      <c r="A272" s="86"/>
      <c r="B272" s="115"/>
      <c r="C272" s="88" t="s">
        <v>448</v>
      </c>
      <c r="D272" s="88" t="s">
        <v>14</v>
      </c>
      <c r="E272" s="109">
        <v>3</v>
      </c>
      <c r="F272" s="88">
        <v>200</v>
      </c>
      <c r="G272" s="90">
        <f t="shared" si="5"/>
        <v>600</v>
      </c>
      <c r="H272" s="93"/>
    </row>
    <row r="273" customHeight="1" spans="1:8">
      <c r="A273" s="86"/>
      <c r="B273" s="115"/>
      <c r="C273" s="88" t="s">
        <v>430</v>
      </c>
      <c r="D273" s="88" t="s">
        <v>14</v>
      </c>
      <c r="E273" s="109">
        <v>4</v>
      </c>
      <c r="F273" s="88">
        <v>20</v>
      </c>
      <c r="G273" s="90">
        <f t="shared" si="5"/>
        <v>80</v>
      </c>
      <c r="H273" s="93"/>
    </row>
    <row r="274" customHeight="1" spans="1:8">
      <c r="A274" s="86"/>
      <c r="B274" s="115"/>
      <c r="C274" s="88" t="s">
        <v>56</v>
      </c>
      <c r="D274" s="88" t="s">
        <v>14</v>
      </c>
      <c r="E274" s="109">
        <v>7</v>
      </c>
      <c r="F274" s="88">
        <v>90</v>
      </c>
      <c r="G274" s="90">
        <f t="shared" si="5"/>
        <v>630</v>
      </c>
      <c r="H274" s="93"/>
    </row>
    <row r="275" customHeight="1" spans="1:8">
      <c r="A275" s="86"/>
      <c r="B275" s="115"/>
      <c r="C275" s="88" t="s">
        <v>424</v>
      </c>
      <c r="D275" s="88" t="s">
        <v>14</v>
      </c>
      <c r="E275" s="109">
        <v>2</v>
      </c>
      <c r="F275" s="88">
        <v>20</v>
      </c>
      <c r="G275" s="90">
        <f t="shared" si="5"/>
        <v>40</v>
      </c>
      <c r="H275" s="93"/>
    </row>
    <row r="276" customHeight="1" spans="1:8">
      <c r="A276" s="86"/>
      <c r="B276" s="115"/>
      <c r="C276" s="88" t="s">
        <v>90</v>
      </c>
      <c r="D276" s="88" t="s">
        <v>14</v>
      </c>
      <c r="E276" s="109">
        <v>2</v>
      </c>
      <c r="F276" s="88">
        <v>90</v>
      </c>
      <c r="G276" s="90">
        <f t="shared" si="5"/>
        <v>180</v>
      </c>
      <c r="H276" s="93"/>
    </row>
    <row r="277" customHeight="1" spans="1:8">
      <c r="A277" s="86"/>
      <c r="B277" s="115"/>
      <c r="C277" s="88" t="s">
        <v>45</v>
      </c>
      <c r="D277" s="88" t="s">
        <v>14</v>
      </c>
      <c r="E277" s="109">
        <v>3</v>
      </c>
      <c r="F277" s="88">
        <v>100</v>
      </c>
      <c r="G277" s="90">
        <f t="shared" si="5"/>
        <v>300</v>
      </c>
      <c r="H277" s="93"/>
    </row>
    <row r="278" customHeight="1" spans="1:8">
      <c r="A278" s="86"/>
      <c r="B278" s="115"/>
      <c r="C278" s="88" t="s">
        <v>17</v>
      </c>
      <c r="D278" s="88" t="s">
        <v>14</v>
      </c>
      <c r="E278" s="109">
        <v>10</v>
      </c>
      <c r="F278" s="88">
        <v>200</v>
      </c>
      <c r="G278" s="90">
        <f t="shared" si="5"/>
        <v>2000</v>
      </c>
      <c r="H278" s="93"/>
    </row>
    <row r="279" customHeight="1" spans="1:8">
      <c r="A279" s="86"/>
      <c r="B279" s="115"/>
      <c r="C279" s="88" t="s">
        <v>222</v>
      </c>
      <c r="D279" s="88" t="s">
        <v>14</v>
      </c>
      <c r="E279" s="89">
        <v>1</v>
      </c>
      <c r="F279" s="90">
        <v>100</v>
      </c>
      <c r="G279" s="90">
        <f t="shared" si="5"/>
        <v>100</v>
      </c>
      <c r="H279" s="93"/>
    </row>
    <row r="280" customHeight="1" spans="1:8">
      <c r="A280" s="86"/>
      <c r="B280" s="115"/>
      <c r="C280" s="107" t="s">
        <v>476</v>
      </c>
      <c r="D280" s="88" t="s">
        <v>14</v>
      </c>
      <c r="E280" s="89">
        <v>3</v>
      </c>
      <c r="F280" s="90">
        <v>50</v>
      </c>
      <c r="G280" s="90">
        <f t="shared" si="5"/>
        <v>150</v>
      </c>
      <c r="H280" s="93"/>
    </row>
    <row r="281" customHeight="1" spans="1:8">
      <c r="A281" s="86"/>
      <c r="B281" s="115"/>
      <c r="C281" s="107" t="s">
        <v>439</v>
      </c>
      <c r="D281" s="88" t="s">
        <v>14</v>
      </c>
      <c r="E281" s="94">
        <v>1</v>
      </c>
      <c r="F281" s="95">
        <v>20</v>
      </c>
      <c r="G281" s="90">
        <f t="shared" si="5"/>
        <v>20</v>
      </c>
      <c r="H281" s="93"/>
    </row>
    <row r="282" customHeight="1" spans="1:8">
      <c r="A282" s="86"/>
      <c r="B282" s="115"/>
      <c r="C282" s="107" t="s">
        <v>449</v>
      </c>
      <c r="D282" s="88" t="s">
        <v>14</v>
      </c>
      <c r="E282" s="94">
        <v>3</v>
      </c>
      <c r="F282" s="95">
        <v>5</v>
      </c>
      <c r="G282" s="90">
        <f t="shared" si="5"/>
        <v>15</v>
      </c>
      <c r="H282" s="93"/>
    </row>
    <row r="283" customHeight="1" spans="1:8">
      <c r="A283" s="86"/>
      <c r="B283" s="115"/>
      <c r="C283" s="88" t="s">
        <v>41</v>
      </c>
      <c r="D283" s="88" t="s">
        <v>14</v>
      </c>
      <c r="E283" s="94">
        <v>2</v>
      </c>
      <c r="F283" s="95">
        <v>90</v>
      </c>
      <c r="G283" s="90">
        <f t="shared" si="5"/>
        <v>180</v>
      </c>
      <c r="H283" s="93"/>
    </row>
    <row r="284" customHeight="1" spans="1:8">
      <c r="A284" s="86"/>
      <c r="B284" s="115"/>
      <c r="C284" s="88" t="s">
        <v>113</v>
      </c>
      <c r="D284" s="88" t="s">
        <v>14</v>
      </c>
      <c r="E284" s="94">
        <v>1</v>
      </c>
      <c r="F284" s="95">
        <v>220</v>
      </c>
      <c r="G284" s="90">
        <f t="shared" si="5"/>
        <v>220</v>
      </c>
      <c r="H284" s="93"/>
    </row>
    <row r="285" customHeight="1" spans="1:8">
      <c r="A285" s="86"/>
      <c r="B285" s="115"/>
      <c r="C285" s="88" t="s">
        <v>445</v>
      </c>
      <c r="D285" s="88" t="s">
        <v>12</v>
      </c>
      <c r="E285" s="109">
        <v>7</v>
      </c>
      <c r="F285" s="88">
        <v>160</v>
      </c>
      <c r="G285" s="90">
        <f t="shared" si="5"/>
        <v>1120</v>
      </c>
      <c r="H285" s="93"/>
    </row>
    <row r="286" customHeight="1" spans="1:8">
      <c r="A286" s="86"/>
      <c r="B286" s="115"/>
      <c r="C286" s="88" t="s">
        <v>429</v>
      </c>
      <c r="D286" s="88" t="s">
        <v>14</v>
      </c>
      <c r="E286" s="109">
        <v>2</v>
      </c>
      <c r="F286" s="88">
        <v>120</v>
      </c>
      <c r="G286" s="90">
        <f t="shared" si="5"/>
        <v>240</v>
      </c>
      <c r="H286" s="93"/>
    </row>
    <row r="287" customHeight="1" spans="1:8">
      <c r="A287" s="86"/>
      <c r="B287" s="115"/>
      <c r="C287" s="88" t="s">
        <v>18</v>
      </c>
      <c r="D287" s="88" t="s">
        <v>14</v>
      </c>
      <c r="E287" s="94">
        <v>14</v>
      </c>
      <c r="F287" s="95">
        <v>120</v>
      </c>
      <c r="G287" s="90">
        <f t="shared" si="5"/>
        <v>1680</v>
      </c>
      <c r="H287" s="93"/>
    </row>
    <row r="288" customHeight="1" spans="1:8">
      <c r="A288" s="86"/>
      <c r="B288" s="115"/>
      <c r="C288" s="88" t="s">
        <v>477</v>
      </c>
      <c r="D288" s="88" t="s">
        <v>14</v>
      </c>
      <c r="E288" s="109">
        <v>1</v>
      </c>
      <c r="F288" s="88">
        <v>220</v>
      </c>
      <c r="G288" s="90">
        <f t="shared" si="5"/>
        <v>220</v>
      </c>
      <c r="H288" s="93"/>
    </row>
    <row r="289" customHeight="1" spans="1:8">
      <c r="A289" s="86"/>
      <c r="B289" s="115"/>
      <c r="C289" s="88" t="s">
        <v>242</v>
      </c>
      <c r="D289" s="88" t="s">
        <v>14</v>
      </c>
      <c r="E289" s="109">
        <v>1</v>
      </c>
      <c r="F289" s="88">
        <v>100</v>
      </c>
      <c r="G289" s="90">
        <f t="shared" si="5"/>
        <v>100</v>
      </c>
      <c r="H289" s="93"/>
    </row>
    <row r="290" customHeight="1" spans="1:8">
      <c r="A290" s="86"/>
      <c r="B290" s="115"/>
      <c r="C290" s="88" t="s">
        <v>24</v>
      </c>
      <c r="D290" s="88" t="s">
        <v>14</v>
      </c>
      <c r="E290" s="109">
        <v>1</v>
      </c>
      <c r="F290" s="88">
        <v>90</v>
      </c>
      <c r="G290" s="90">
        <f t="shared" si="5"/>
        <v>90</v>
      </c>
      <c r="H290" s="93"/>
    </row>
    <row r="291" customHeight="1" spans="1:8">
      <c r="A291" s="86"/>
      <c r="B291" s="115"/>
      <c r="C291" s="88" t="s">
        <v>19</v>
      </c>
      <c r="D291" s="88" t="s">
        <v>14</v>
      </c>
      <c r="E291" s="109">
        <v>5</v>
      </c>
      <c r="F291" s="88">
        <v>20</v>
      </c>
      <c r="G291" s="90">
        <f t="shared" si="5"/>
        <v>100</v>
      </c>
      <c r="H291" s="93"/>
    </row>
    <row r="292" customHeight="1" spans="1:8">
      <c r="A292" s="86"/>
      <c r="B292" s="115"/>
      <c r="C292" s="88" t="s">
        <v>158</v>
      </c>
      <c r="D292" s="88" t="s">
        <v>12</v>
      </c>
      <c r="E292" s="94">
        <v>2</v>
      </c>
      <c r="F292" s="95">
        <v>4000</v>
      </c>
      <c r="G292" s="90">
        <f t="shared" si="5"/>
        <v>8000</v>
      </c>
      <c r="H292" s="93"/>
    </row>
    <row r="293" customHeight="1" spans="1:8">
      <c r="A293" s="86"/>
      <c r="B293" s="115"/>
      <c r="C293" s="88" t="s">
        <v>443</v>
      </c>
      <c r="D293" s="88" t="s">
        <v>73</v>
      </c>
      <c r="E293" s="94">
        <v>1</v>
      </c>
      <c r="F293" s="95">
        <v>2000</v>
      </c>
      <c r="G293" s="90">
        <f t="shared" si="5"/>
        <v>2000</v>
      </c>
      <c r="H293" s="93"/>
    </row>
    <row r="294" customHeight="1" spans="1:8">
      <c r="A294" s="86"/>
      <c r="B294" s="115"/>
      <c r="C294" s="96" t="s">
        <v>58</v>
      </c>
      <c r="D294" s="117" t="s">
        <v>59</v>
      </c>
      <c r="E294" s="118">
        <v>27.125</v>
      </c>
      <c r="F294" s="95">
        <v>65</v>
      </c>
      <c r="G294" s="90">
        <f t="shared" si="5"/>
        <v>1763.125</v>
      </c>
      <c r="H294" s="93"/>
    </row>
    <row r="295" customHeight="1" spans="1:8">
      <c r="A295" s="86"/>
      <c r="B295" s="115"/>
      <c r="C295" s="96"/>
      <c r="D295" s="117" t="s">
        <v>59</v>
      </c>
      <c r="E295" s="118">
        <v>174.4</v>
      </c>
      <c r="F295" s="95">
        <v>65</v>
      </c>
      <c r="G295" s="90">
        <f t="shared" si="5"/>
        <v>11336</v>
      </c>
      <c r="H295" s="93"/>
    </row>
    <row r="296" customHeight="1" spans="1:8">
      <c r="A296" s="86"/>
      <c r="B296" s="115"/>
      <c r="C296" s="96"/>
      <c r="D296" s="117" t="s">
        <v>59</v>
      </c>
      <c r="E296" s="118">
        <v>23.97</v>
      </c>
      <c r="F296" s="95">
        <v>65</v>
      </c>
      <c r="G296" s="90">
        <f t="shared" si="5"/>
        <v>1558.05</v>
      </c>
      <c r="H296" s="93"/>
    </row>
    <row r="297" customHeight="1" spans="1:8">
      <c r="A297" s="86"/>
      <c r="B297" s="115"/>
      <c r="C297" s="96"/>
      <c r="D297" s="117" t="s">
        <v>59</v>
      </c>
      <c r="E297" s="118">
        <v>25.92</v>
      </c>
      <c r="F297" s="95">
        <v>65</v>
      </c>
      <c r="G297" s="90">
        <f t="shared" si="5"/>
        <v>1684.8</v>
      </c>
      <c r="H297" s="93"/>
    </row>
    <row r="298" customHeight="1" spans="1:8">
      <c r="A298" s="86"/>
      <c r="B298" s="115"/>
      <c r="C298" s="96"/>
      <c r="D298" s="117" t="s">
        <v>59</v>
      </c>
      <c r="E298" s="118">
        <v>51.66</v>
      </c>
      <c r="F298" s="95">
        <v>65</v>
      </c>
      <c r="G298" s="90">
        <f t="shared" si="5"/>
        <v>3357.9</v>
      </c>
      <c r="H298" s="93"/>
    </row>
    <row r="299" customHeight="1" spans="1:8">
      <c r="A299" s="86"/>
      <c r="B299" s="115"/>
      <c r="C299" s="96"/>
      <c r="D299" s="117" t="s">
        <v>59</v>
      </c>
      <c r="E299" s="118">
        <v>24.6</v>
      </c>
      <c r="F299" s="95">
        <v>65</v>
      </c>
      <c r="G299" s="90">
        <f t="shared" si="5"/>
        <v>1599</v>
      </c>
      <c r="H299" s="93"/>
    </row>
    <row r="300" customHeight="1" spans="1:8">
      <c r="A300" s="86"/>
      <c r="B300" s="115"/>
      <c r="C300" s="96"/>
      <c r="D300" s="117" t="s">
        <v>59</v>
      </c>
      <c r="E300" s="118">
        <v>12.25</v>
      </c>
      <c r="F300" s="95">
        <v>65</v>
      </c>
      <c r="G300" s="90">
        <f t="shared" si="5"/>
        <v>796.25</v>
      </c>
      <c r="H300" s="93"/>
    </row>
    <row r="301" customHeight="1" spans="1:8">
      <c r="A301" s="86"/>
      <c r="B301" s="115"/>
      <c r="C301" s="96"/>
      <c r="D301" s="117" t="s">
        <v>59</v>
      </c>
      <c r="E301" s="118">
        <v>8.9728</v>
      </c>
      <c r="F301" s="95">
        <v>65</v>
      </c>
      <c r="G301" s="90">
        <f t="shared" si="5"/>
        <v>583.232</v>
      </c>
      <c r="H301" s="93"/>
    </row>
    <row r="302" customHeight="1" spans="1:8">
      <c r="A302" s="86"/>
      <c r="B302" s="115"/>
      <c r="C302" s="96"/>
      <c r="D302" s="117" t="s">
        <v>59</v>
      </c>
      <c r="E302" s="118">
        <v>25.864</v>
      </c>
      <c r="F302" s="95">
        <v>65</v>
      </c>
      <c r="G302" s="90">
        <f t="shared" si="5"/>
        <v>1681.16</v>
      </c>
      <c r="H302" s="93"/>
    </row>
    <row r="303" customHeight="1" spans="1:8">
      <c r="A303" s="86"/>
      <c r="B303" s="115"/>
      <c r="C303" s="96"/>
      <c r="D303" s="117" t="s">
        <v>59</v>
      </c>
      <c r="E303" s="118">
        <v>5.0468</v>
      </c>
      <c r="F303" s="95">
        <v>65</v>
      </c>
      <c r="G303" s="90">
        <f t="shared" si="5"/>
        <v>328.042</v>
      </c>
      <c r="H303" s="93"/>
    </row>
    <row r="304" customHeight="1" spans="1:8">
      <c r="A304" s="86"/>
      <c r="B304" s="115"/>
      <c r="C304" s="96" t="s">
        <v>122</v>
      </c>
      <c r="D304" s="117" t="s">
        <v>61</v>
      </c>
      <c r="E304" s="118">
        <v>14.22</v>
      </c>
      <c r="F304" s="95">
        <v>320</v>
      </c>
      <c r="G304" s="90">
        <f t="shared" si="5"/>
        <v>4550.4</v>
      </c>
      <c r="H304" s="93"/>
    </row>
    <row r="305" customHeight="1" spans="1:8">
      <c r="A305" s="86"/>
      <c r="B305" s="115"/>
      <c r="C305" s="96"/>
      <c r="D305" s="117" t="s">
        <v>61</v>
      </c>
      <c r="E305" s="118">
        <v>13.428</v>
      </c>
      <c r="F305" s="95">
        <v>320</v>
      </c>
      <c r="G305" s="90">
        <f t="shared" si="5"/>
        <v>4296.96</v>
      </c>
      <c r="H305" s="93"/>
    </row>
    <row r="306" customHeight="1" spans="1:8">
      <c r="A306" s="86"/>
      <c r="B306" s="115"/>
      <c r="C306" s="96"/>
      <c r="D306" s="117" t="s">
        <v>61</v>
      </c>
      <c r="E306" s="118">
        <v>66.021</v>
      </c>
      <c r="F306" s="95">
        <v>320</v>
      </c>
      <c r="G306" s="90">
        <f t="shared" si="5"/>
        <v>21126.72</v>
      </c>
      <c r="H306" s="93"/>
    </row>
    <row r="307" customHeight="1" spans="1:8">
      <c r="A307" s="86"/>
      <c r="B307" s="115"/>
      <c r="C307" s="96"/>
      <c r="D307" s="117" t="s">
        <v>61</v>
      </c>
      <c r="E307" s="118">
        <v>9.7632</v>
      </c>
      <c r="F307" s="95">
        <v>320</v>
      </c>
      <c r="G307" s="90">
        <f t="shared" si="5"/>
        <v>3124.224</v>
      </c>
      <c r="H307" s="93"/>
    </row>
    <row r="308" customHeight="1" spans="1:8">
      <c r="A308" s="86"/>
      <c r="B308" s="115"/>
      <c r="C308" s="96" t="s">
        <v>105</v>
      </c>
      <c r="D308" s="117" t="s">
        <v>61</v>
      </c>
      <c r="E308" s="118">
        <v>5.61</v>
      </c>
      <c r="F308" s="95">
        <v>85</v>
      </c>
      <c r="G308" s="90">
        <f t="shared" si="5"/>
        <v>476.85</v>
      </c>
      <c r="H308" s="93"/>
    </row>
    <row r="309" customHeight="1" spans="1:8">
      <c r="A309" s="86"/>
      <c r="B309" s="115"/>
      <c r="C309" s="96"/>
      <c r="D309" s="117" t="s">
        <v>61</v>
      </c>
      <c r="E309" s="118">
        <v>4.851</v>
      </c>
      <c r="F309" s="95">
        <v>85</v>
      </c>
      <c r="G309" s="90">
        <f t="shared" si="5"/>
        <v>412.335</v>
      </c>
      <c r="H309" s="93"/>
    </row>
    <row r="310" customHeight="1" spans="1:8">
      <c r="A310" s="86"/>
      <c r="B310" s="115"/>
      <c r="C310" s="96"/>
      <c r="D310" s="117" t="s">
        <v>61</v>
      </c>
      <c r="E310" s="118">
        <v>7.843</v>
      </c>
      <c r="F310" s="95">
        <v>85</v>
      </c>
      <c r="G310" s="90">
        <f t="shared" si="5"/>
        <v>666.655</v>
      </c>
      <c r="H310" s="93"/>
    </row>
    <row r="311" customHeight="1" spans="1:8">
      <c r="A311" s="86"/>
      <c r="B311" s="115"/>
      <c r="C311" s="96" t="s">
        <v>64</v>
      </c>
      <c r="D311" s="117" t="s">
        <v>61</v>
      </c>
      <c r="E311" s="118">
        <v>1.4268</v>
      </c>
      <c r="F311" s="95">
        <v>340</v>
      </c>
      <c r="G311" s="90">
        <f t="shared" si="5"/>
        <v>485.112</v>
      </c>
      <c r="H311" s="93"/>
    </row>
    <row r="312" customHeight="1" spans="1:8">
      <c r="A312" s="86"/>
      <c r="B312" s="115"/>
      <c r="C312" s="96"/>
      <c r="D312" s="117" t="s">
        <v>61</v>
      </c>
      <c r="E312" s="118">
        <v>0.543168</v>
      </c>
      <c r="F312" s="95">
        <v>340</v>
      </c>
      <c r="G312" s="90">
        <f t="shared" si="5"/>
        <v>184.67712</v>
      </c>
      <c r="H312" s="93"/>
    </row>
    <row r="313" customHeight="1" spans="1:8">
      <c r="A313" s="86"/>
      <c r="B313" s="115"/>
      <c r="C313" s="96"/>
      <c r="D313" s="117" t="s">
        <v>61</v>
      </c>
      <c r="E313" s="118">
        <v>0.492</v>
      </c>
      <c r="F313" s="95">
        <v>340</v>
      </c>
      <c r="G313" s="90">
        <f t="shared" si="5"/>
        <v>167.28</v>
      </c>
      <c r="H313" s="93"/>
    </row>
    <row r="314" customHeight="1" spans="1:8">
      <c r="A314" s="86"/>
      <c r="B314" s="115"/>
      <c r="C314" s="96"/>
      <c r="D314" s="117" t="s">
        <v>61</v>
      </c>
      <c r="E314" s="118">
        <v>0.526128</v>
      </c>
      <c r="F314" s="95">
        <v>340</v>
      </c>
      <c r="G314" s="90">
        <f t="shared" si="5"/>
        <v>178.88352</v>
      </c>
      <c r="H314" s="93"/>
    </row>
    <row r="315" customHeight="1" spans="1:8">
      <c r="A315" s="86"/>
      <c r="B315" s="115"/>
      <c r="C315" s="96"/>
      <c r="D315" s="117" t="s">
        <v>61</v>
      </c>
      <c r="E315" s="118">
        <v>2.83434</v>
      </c>
      <c r="F315" s="95">
        <v>340</v>
      </c>
      <c r="G315" s="90">
        <f t="shared" si="5"/>
        <v>963.6756</v>
      </c>
      <c r="H315" s="93"/>
    </row>
    <row r="316" customHeight="1" spans="1:8">
      <c r="A316" s="86"/>
      <c r="B316" s="115"/>
      <c r="C316" s="96"/>
      <c r="D316" s="117" t="s">
        <v>61</v>
      </c>
      <c r="E316" s="118">
        <v>1.99704</v>
      </c>
      <c r="F316" s="95">
        <v>340</v>
      </c>
      <c r="G316" s="90">
        <f t="shared" si="5"/>
        <v>678.9936</v>
      </c>
      <c r="H316" s="93"/>
    </row>
    <row r="317" customHeight="1" spans="1:8">
      <c r="A317" s="86"/>
      <c r="B317" s="115"/>
      <c r="C317" s="96" t="s">
        <v>133</v>
      </c>
      <c r="D317" s="117" t="s">
        <v>61</v>
      </c>
      <c r="E317" s="118">
        <v>1.9656</v>
      </c>
      <c r="F317" s="95">
        <v>340</v>
      </c>
      <c r="G317" s="90">
        <f t="shared" si="5"/>
        <v>668.304</v>
      </c>
      <c r="H317" s="93"/>
    </row>
    <row r="318" customHeight="1" spans="1:8">
      <c r="A318" s="86"/>
      <c r="B318" s="115"/>
      <c r="C318" s="96" t="s">
        <v>68</v>
      </c>
      <c r="D318" s="117" t="s">
        <v>59</v>
      </c>
      <c r="E318" s="118">
        <v>95.48</v>
      </c>
      <c r="F318" s="95">
        <v>120</v>
      </c>
      <c r="G318" s="90">
        <f t="shared" si="5"/>
        <v>11457.6</v>
      </c>
      <c r="H318" s="93"/>
    </row>
    <row r="319" customHeight="1" spans="1:8">
      <c r="A319" s="86"/>
      <c r="B319" s="115"/>
      <c r="C319" s="96" t="s">
        <v>104</v>
      </c>
      <c r="D319" s="117" t="s">
        <v>59</v>
      </c>
      <c r="E319" s="118">
        <v>9.297</v>
      </c>
      <c r="F319" s="95">
        <v>100</v>
      </c>
      <c r="G319" s="90">
        <f t="shared" si="5"/>
        <v>929.7</v>
      </c>
      <c r="H319" s="93"/>
    </row>
    <row r="320" customHeight="1" spans="1:8">
      <c r="A320" s="86"/>
      <c r="B320" s="115"/>
      <c r="C320" s="96"/>
      <c r="D320" s="117" t="s">
        <v>59</v>
      </c>
      <c r="E320" s="118">
        <v>5.4</v>
      </c>
      <c r="F320" s="95">
        <v>100</v>
      </c>
      <c r="G320" s="90">
        <f t="shared" si="5"/>
        <v>540</v>
      </c>
      <c r="H320" s="93"/>
    </row>
    <row r="321" customHeight="1" spans="1:8">
      <c r="A321" s="86"/>
      <c r="B321" s="115"/>
      <c r="C321" s="96"/>
      <c r="D321" s="117" t="s">
        <v>59</v>
      </c>
      <c r="E321" s="118">
        <v>1.5</v>
      </c>
      <c r="F321" s="95">
        <v>100</v>
      </c>
      <c r="G321" s="90">
        <f t="shared" si="5"/>
        <v>150</v>
      </c>
      <c r="H321" s="93"/>
    </row>
    <row r="322" customHeight="1" spans="1:8">
      <c r="A322" s="86"/>
      <c r="B322" s="115"/>
      <c r="C322" s="96" t="s">
        <v>66</v>
      </c>
      <c r="D322" s="117" t="s">
        <v>61</v>
      </c>
      <c r="E322" s="118">
        <v>1.567104</v>
      </c>
      <c r="F322" s="95">
        <v>120</v>
      </c>
      <c r="G322" s="90">
        <f t="shared" ref="G322:G328" si="6">E322*F322</f>
        <v>188.05248</v>
      </c>
      <c r="H322" s="93"/>
    </row>
    <row r="323" customHeight="1" spans="1:8">
      <c r="A323" s="86"/>
      <c r="B323" s="115"/>
      <c r="C323" s="96"/>
      <c r="D323" s="117" t="s">
        <v>61</v>
      </c>
      <c r="E323" s="118">
        <v>0.357</v>
      </c>
      <c r="F323" s="95">
        <v>120</v>
      </c>
      <c r="G323" s="90">
        <f t="shared" si="6"/>
        <v>42.84</v>
      </c>
      <c r="H323" s="93"/>
    </row>
    <row r="324" customHeight="1" spans="1:8">
      <c r="A324" s="86"/>
      <c r="B324" s="115"/>
      <c r="C324" s="96" t="s">
        <v>107</v>
      </c>
      <c r="D324" s="117" t="s">
        <v>71</v>
      </c>
      <c r="E324" s="119">
        <v>1</v>
      </c>
      <c r="F324" s="95">
        <v>400</v>
      </c>
      <c r="G324" s="90">
        <f t="shared" si="6"/>
        <v>400</v>
      </c>
      <c r="H324" s="93"/>
    </row>
    <row r="325" customHeight="1" spans="1:8">
      <c r="A325" s="86"/>
      <c r="B325" s="115"/>
      <c r="C325" s="96" t="s">
        <v>75</v>
      </c>
      <c r="D325" s="117" t="s">
        <v>73</v>
      </c>
      <c r="E325" s="119">
        <v>1</v>
      </c>
      <c r="F325" s="95">
        <v>4000</v>
      </c>
      <c r="G325" s="90">
        <f t="shared" si="6"/>
        <v>4000</v>
      </c>
      <c r="H325" s="93"/>
    </row>
    <row r="326" customHeight="1" spans="1:8">
      <c r="A326" s="86"/>
      <c r="B326" s="115"/>
      <c r="C326" s="96" t="s">
        <v>77</v>
      </c>
      <c r="D326" s="117" t="s">
        <v>59</v>
      </c>
      <c r="E326" s="118">
        <v>233.2</v>
      </c>
      <c r="F326" s="95">
        <v>820</v>
      </c>
      <c r="G326" s="90">
        <f t="shared" si="6"/>
        <v>191224</v>
      </c>
      <c r="H326" s="93"/>
    </row>
    <row r="327" customHeight="1" spans="1:8">
      <c r="A327" s="86"/>
      <c r="B327" s="115"/>
      <c r="C327" s="96" t="s">
        <v>78</v>
      </c>
      <c r="D327" s="117" t="s">
        <v>59</v>
      </c>
      <c r="E327" s="118">
        <v>105.91</v>
      </c>
      <c r="F327" s="95">
        <v>560</v>
      </c>
      <c r="G327" s="90">
        <f t="shared" si="6"/>
        <v>59309.6</v>
      </c>
      <c r="H327" s="93"/>
    </row>
    <row r="328" customHeight="1" spans="1:8">
      <c r="A328" s="86"/>
      <c r="B328" s="120"/>
      <c r="C328" s="96" t="s">
        <v>434</v>
      </c>
      <c r="D328" s="117" t="s">
        <v>59</v>
      </c>
      <c r="E328" s="118">
        <v>11.79</v>
      </c>
      <c r="F328" s="95">
        <v>160</v>
      </c>
      <c r="G328" s="90">
        <f t="shared" si="6"/>
        <v>1886.4</v>
      </c>
      <c r="H328" s="93"/>
    </row>
    <row r="329" s="69" customFormat="1" customHeight="1" spans="1:8">
      <c r="A329" s="100"/>
      <c r="B329" s="86" t="s">
        <v>80</v>
      </c>
      <c r="C329" s="101"/>
      <c r="D329" s="88"/>
      <c r="E329" s="102"/>
      <c r="F329" s="103"/>
      <c r="G329" s="129">
        <f>SUM(G258:G328)</f>
        <v>354541.82132</v>
      </c>
      <c r="H329" s="105"/>
    </row>
    <row r="330" customHeight="1" spans="1:8">
      <c r="A330" s="86">
        <v>11</v>
      </c>
      <c r="B330" s="86" t="s">
        <v>478</v>
      </c>
      <c r="C330" s="88" t="s">
        <v>126</v>
      </c>
      <c r="D330" s="88" t="s">
        <v>14</v>
      </c>
      <c r="E330" s="94">
        <v>4</v>
      </c>
      <c r="F330" s="95">
        <v>90</v>
      </c>
      <c r="G330" s="90">
        <v>360</v>
      </c>
      <c r="H330" s="91"/>
    </row>
    <row r="331" customHeight="1" spans="1:8">
      <c r="A331" s="86"/>
      <c r="B331" s="86"/>
      <c r="C331" s="88" t="s">
        <v>83</v>
      </c>
      <c r="D331" s="88" t="s">
        <v>14</v>
      </c>
      <c r="E331" s="94">
        <v>1</v>
      </c>
      <c r="F331" s="95">
        <v>50</v>
      </c>
      <c r="G331" s="90">
        <v>50</v>
      </c>
      <c r="H331" s="93"/>
    </row>
    <row r="332" customHeight="1" spans="1:8">
      <c r="A332" s="86"/>
      <c r="B332" s="86"/>
      <c r="C332" s="88" t="s">
        <v>455</v>
      </c>
      <c r="D332" s="88" t="s">
        <v>14</v>
      </c>
      <c r="E332" s="94">
        <v>3</v>
      </c>
      <c r="F332" s="95">
        <v>20</v>
      </c>
      <c r="G332" s="90">
        <v>60</v>
      </c>
      <c r="H332" s="93"/>
    </row>
    <row r="333" customHeight="1" spans="1:8">
      <c r="A333" s="86"/>
      <c r="B333" s="86"/>
      <c r="C333" s="88" t="s">
        <v>424</v>
      </c>
      <c r="D333" s="88" t="s">
        <v>14</v>
      </c>
      <c r="E333" s="94">
        <v>2</v>
      </c>
      <c r="F333" s="95">
        <v>20</v>
      </c>
      <c r="G333" s="90">
        <v>40</v>
      </c>
      <c r="H333" s="93"/>
    </row>
    <row r="334" customHeight="1" spans="1:8">
      <c r="A334" s="86"/>
      <c r="B334" s="86"/>
      <c r="C334" s="88" t="s">
        <v>456</v>
      </c>
      <c r="D334" s="88" t="s">
        <v>14</v>
      </c>
      <c r="E334" s="94">
        <v>18</v>
      </c>
      <c r="F334" s="95">
        <v>20</v>
      </c>
      <c r="G334" s="90">
        <v>360</v>
      </c>
      <c r="H334" s="93"/>
    </row>
    <row r="335" customHeight="1" spans="1:8">
      <c r="A335" s="86"/>
      <c r="B335" s="86"/>
      <c r="C335" s="88" t="s">
        <v>443</v>
      </c>
      <c r="D335" s="88" t="s">
        <v>73</v>
      </c>
      <c r="E335" s="94">
        <v>1</v>
      </c>
      <c r="F335" s="95">
        <v>2000</v>
      </c>
      <c r="G335" s="90">
        <v>2000</v>
      </c>
      <c r="H335" s="93"/>
    </row>
    <row r="336" customHeight="1" spans="1:8">
      <c r="A336" s="86"/>
      <c r="B336" s="86"/>
      <c r="C336" s="88" t="s">
        <v>445</v>
      </c>
      <c r="D336" s="88" t="s">
        <v>101</v>
      </c>
      <c r="E336" s="94">
        <v>2</v>
      </c>
      <c r="F336" s="95">
        <v>160</v>
      </c>
      <c r="G336" s="90">
        <v>320</v>
      </c>
      <c r="H336" s="93"/>
    </row>
    <row r="337" customHeight="1" spans="1:8">
      <c r="A337" s="86"/>
      <c r="B337" s="86"/>
      <c r="C337" s="88" t="s">
        <v>449</v>
      </c>
      <c r="D337" s="88" t="s">
        <v>14</v>
      </c>
      <c r="E337" s="94">
        <v>10</v>
      </c>
      <c r="F337" s="95">
        <v>10</v>
      </c>
      <c r="G337" s="90">
        <v>100</v>
      </c>
      <c r="H337" s="93"/>
    </row>
    <row r="338" customHeight="1" spans="1:8">
      <c r="A338" s="86"/>
      <c r="B338" s="86"/>
      <c r="C338" s="88" t="s">
        <v>20</v>
      </c>
      <c r="D338" s="88" t="s">
        <v>14</v>
      </c>
      <c r="E338" s="94">
        <v>3</v>
      </c>
      <c r="F338" s="95">
        <v>200</v>
      </c>
      <c r="G338" s="90">
        <v>600</v>
      </c>
      <c r="H338" s="93"/>
    </row>
    <row r="339" customHeight="1" spans="1:8">
      <c r="A339" s="86"/>
      <c r="B339" s="86"/>
      <c r="C339" s="88" t="s">
        <v>21</v>
      </c>
      <c r="D339" s="88" t="s">
        <v>14</v>
      </c>
      <c r="E339" s="94">
        <v>15</v>
      </c>
      <c r="F339" s="95">
        <v>120</v>
      </c>
      <c r="G339" s="90">
        <v>1800</v>
      </c>
      <c r="H339" s="93"/>
    </row>
    <row r="340" customHeight="1" spans="1:8">
      <c r="A340" s="86"/>
      <c r="B340" s="86"/>
      <c r="C340" s="88" t="s">
        <v>424</v>
      </c>
      <c r="D340" s="88" t="s">
        <v>14</v>
      </c>
      <c r="E340" s="94">
        <v>2</v>
      </c>
      <c r="F340" s="95">
        <v>20</v>
      </c>
      <c r="G340" s="90">
        <v>40</v>
      </c>
      <c r="H340" s="93"/>
    </row>
    <row r="341" customHeight="1" spans="1:8">
      <c r="A341" s="86"/>
      <c r="B341" s="86"/>
      <c r="C341" s="88" t="s">
        <v>479</v>
      </c>
      <c r="D341" s="88" t="s">
        <v>14</v>
      </c>
      <c r="E341" s="94">
        <v>1</v>
      </c>
      <c r="F341" s="95">
        <v>20</v>
      </c>
      <c r="G341" s="90">
        <v>20</v>
      </c>
      <c r="H341" s="93"/>
    </row>
    <row r="342" customHeight="1" spans="1:8">
      <c r="A342" s="86"/>
      <c r="B342" s="86"/>
      <c r="C342" s="88" t="s">
        <v>444</v>
      </c>
      <c r="D342" s="88" t="s">
        <v>14</v>
      </c>
      <c r="E342" s="94">
        <v>1</v>
      </c>
      <c r="F342" s="95">
        <v>180</v>
      </c>
      <c r="G342" s="90">
        <v>180</v>
      </c>
      <c r="H342" s="93"/>
    </row>
    <row r="343" s="69" customFormat="1" customHeight="1" spans="1:8">
      <c r="A343" s="100"/>
      <c r="B343" s="86" t="s">
        <v>80</v>
      </c>
      <c r="C343" s="101"/>
      <c r="D343" s="88"/>
      <c r="E343" s="102"/>
      <c r="F343" s="103"/>
      <c r="G343" s="104">
        <v>5930</v>
      </c>
      <c r="H343" s="105"/>
    </row>
    <row r="344" customHeight="1" spans="1:8">
      <c r="A344" s="86">
        <v>12</v>
      </c>
      <c r="B344" s="114" t="s">
        <v>480</v>
      </c>
      <c r="C344" s="88" t="s">
        <v>462</v>
      </c>
      <c r="D344" s="88" t="s">
        <v>14</v>
      </c>
      <c r="E344" s="94">
        <v>1</v>
      </c>
      <c r="F344" s="95">
        <v>20</v>
      </c>
      <c r="G344" s="90">
        <v>20</v>
      </c>
      <c r="H344" s="91"/>
    </row>
    <row r="345" customHeight="1" spans="1:8">
      <c r="A345" s="86"/>
      <c r="B345" s="115"/>
      <c r="C345" s="88" t="s">
        <v>458</v>
      </c>
      <c r="D345" s="88" t="s">
        <v>14</v>
      </c>
      <c r="E345" s="94">
        <v>1</v>
      </c>
      <c r="F345" s="95">
        <v>200</v>
      </c>
      <c r="G345" s="90">
        <v>200</v>
      </c>
      <c r="H345" s="93"/>
    </row>
    <row r="346" customHeight="1" spans="1:8">
      <c r="A346" s="86"/>
      <c r="B346" s="115"/>
      <c r="C346" s="88" t="s">
        <v>453</v>
      </c>
      <c r="D346" s="88" t="s">
        <v>14</v>
      </c>
      <c r="E346" s="94">
        <v>1</v>
      </c>
      <c r="F346" s="95">
        <v>10</v>
      </c>
      <c r="G346" s="90">
        <v>10</v>
      </c>
      <c r="H346" s="93"/>
    </row>
    <row r="347" customHeight="1" spans="1:8">
      <c r="A347" s="86"/>
      <c r="B347" s="115"/>
      <c r="C347" s="88" t="s">
        <v>452</v>
      </c>
      <c r="D347" s="88" t="s">
        <v>14</v>
      </c>
      <c r="E347" s="94">
        <v>3</v>
      </c>
      <c r="F347" s="95">
        <v>20</v>
      </c>
      <c r="G347" s="90">
        <v>60</v>
      </c>
      <c r="H347" s="93"/>
    </row>
    <row r="348" customHeight="1" spans="1:8">
      <c r="A348" s="86"/>
      <c r="B348" s="115"/>
      <c r="C348" s="88" t="s">
        <v>24</v>
      </c>
      <c r="D348" s="88" t="s">
        <v>14</v>
      </c>
      <c r="E348" s="94">
        <v>1</v>
      </c>
      <c r="F348" s="95">
        <v>90</v>
      </c>
      <c r="G348" s="90">
        <v>90</v>
      </c>
      <c r="H348" s="93"/>
    </row>
    <row r="349" customHeight="1" spans="1:8">
      <c r="A349" s="86"/>
      <c r="B349" s="115"/>
      <c r="C349" s="88" t="s">
        <v>443</v>
      </c>
      <c r="D349" s="88" t="s">
        <v>73</v>
      </c>
      <c r="E349" s="94">
        <v>1</v>
      </c>
      <c r="F349" s="95">
        <v>2000</v>
      </c>
      <c r="G349" s="90">
        <v>2000</v>
      </c>
      <c r="H349" s="93"/>
    </row>
    <row r="350" customHeight="1" spans="1:8">
      <c r="A350" s="86"/>
      <c r="B350" s="115"/>
      <c r="C350" s="88" t="s">
        <v>445</v>
      </c>
      <c r="D350" s="88" t="s">
        <v>101</v>
      </c>
      <c r="E350" s="94">
        <v>1</v>
      </c>
      <c r="F350" s="95">
        <v>160</v>
      </c>
      <c r="G350" s="90">
        <v>160</v>
      </c>
      <c r="H350" s="93"/>
    </row>
    <row r="351" customHeight="1" spans="1:8">
      <c r="A351" s="86"/>
      <c r="B351" s="115"/>
      <c r="C351" s="88" t="s">
        <v>17</v>
      </c>
      <c r="D351" s="88" t="s">
        <v>14</v>
      </c>
      <c r="E351" s="94">
        <v>2</v>
      </c>
      <c r="F351" s="95">
        <v>200</v>
      </c>
      <c r="G351" s="90">
        <v>400</v>
      </c>
      <c r="H351" s="93"/>
    </row>
    <row r="352" customHeight="1" spans="1:8">
      <c r="A352" s="86"/>
      <c r="B352" s="115"/>
      <c r="C352" s="96" t="s">
        <v>58</v>
      </c>
      <c r="D352" s="117" t="s">
        <v>59</v>
      </c>
      <c r="E352" s="118">
        <v>68.48</v>
      </c>
      <c r="F352" s="95">
        <v>65</v>
      </c>
      <c r="G352" s="90">
        <f t="shared" ref="G352:G371" si="7">E352*F352</f>
        <v>4451.2</v>
      </c>
      <c r="H352" s="93"/>
    </row>
    <row r="353" customHeight="1" spans="1:8">
      <c r="A353" s="86"/>
      <c r="B353" s="115"/>
      <c r="C353" s="96"/>
      <c r="D353" s="117" t="s">
        <v>59</v>
      </c>
      <c r="E353" s="118">
        <v>0.9025</v>
      </c>
      <c r="F353" s="95">
        <v>65</v>
      </c>
      <c r="G353" s="90">
        <f t="shared" si="7"/>
        <v>58.6625</v>
      </c>
      <c r="H353" s="93"/>
    </row>
    <row r="354" customHeight="1" spans="1:8">
      <c r="A354" s="86"/>
      <c r="B354" s="115"/>
      <c r="C354" s="96"/>
      <c r="D354" s="117" t="s">
        <v>59</v>
      </c>
      <c r="E354" s="118">
        <v>9.69</v>
      </c>
      <c r="F354" s="95">
        <v>65</v>
      </c>
      <c r="G354" s="90">
        <f t="shared" si="7"/>
        <v>629.85</v>
      </c>
      <c r="H354" s="93"/>
    </row>
    <row r="355" customHeight="1" spans="1:8">
      <c r="A355" s="86"/>
      <c r="B355" s="115"/>
      <c r="C355" s="96"/>
      <c r="D355" s="117" t="s">
        <v>59</v>
      </c>
      <c r="E355" s="118">
        <v>3.3</v>
      </c>
      <c r="F355" s="95">
        <v>65</v>
      </c>
      <c r="G355" s="90">
        <f t="shared" si="7"/>
        <v>214.5</v>
      </c>
      <c r="H355" s="93"/>
    </row>
    <row r="356" customHeight="1" spans="1:8">
      <c r="A356" s="86"/>
      <c r="B356" s="115"/>
      <c r="C356" s="96"/>
      <c r="D356" s="117" t="s">
        <v>59</v>
      </c>
      <c r="E356" s="118">
        <v>11.284</v>
      </c>
      <c r="F356" s="95">
        <v>65</v>
      </c>
      <c r="G356" s="90">
        <f t="shared" si="7"/>
        <v>733.46</v>
      </c>
      <c r="H356" s="93"/>
    </row>
    <row r="357" customHeight="1" spans="1:8">
      <c r="A357" s="86"/>
      <c r="B357" s="115"/>
      <c r="C357" s="96" t="s">
        <v>62</v>
      </c>
      <c r="D357" s="117" t="s">
        <v>61</v>
      </c>
      <c r="E357" s="118">
        <v>11.256</v>
      </c>
      <c r="F357" s="95">
        <v>180</v>
      </c>
      <c r="G357" s="90">
        <f t="shared" si="7"/>
        <v>2026.08</v>
      </c>
      <c r="H357" s="93"/>
    </row>
    <row r="358" customHeight="1" spans="1:8">
      <c r="A358" s="86"/>
      <c r="B358" s="115"/>
      <c r="C358" s="96"/>
      <c r="D358" s="117" t="s">
        <v>61</v>
      </c>
      <c r="E358" s="118">
        <v>2.16</v>
      </c>
      <c r="F358" s="95">
        <v>180</v>
      </c>
      <c r="G358" s="90">
        <f t="shared" si="7"/>
        <v>388.8</v>
      </c>
      <c r="H358" s="93"/>
    </row>
    <row r="359" customHeight="1" spans="1:8">
      <c r="A359" s="86"/>
      <c r="B359" s="115"/>
      <c r="C359" s="96" t="s">
        <v>104</v>
      </c>
      <c r="D359" s="117" t="s">
        <v>59</v>
      </c>
      <c r="E359" s="118">
        <v>10.33</v>
      </c>
      <c r="F359" s="95">
        <v>100</v>
      </c>
      <c r="G359" s="90">
        <f t="shared" si="7"/>
        <v>1033</v>
      </c>
      <c r="H359" s="93"/>
    </row>
    <row r="360" customHeight="1" spans="1:8">
      <c r="A360" s="86"/>
      <c r="B360" s="115"/>
      <c r="C360" s="96"/>
      <c r="D360" s="117" t="s">
        <v>59</v>
      </c>
      <c r="E360" s="118">
        <v>3.6</v>
      </c>
      <c r="F360" s="95">
        <v>100</v>
      </c>
      <c r="G360" s="90">
        <f t="shared" si="7"/>
        <v>360</v>
      </c>
      <c r="H360" s="93"/>
    </row>
    <row r="361" customHeight="1" spans="1:8">
      <c r="A361" s="86"/>
      <c r="B361" s="115"/>
      <c r="C361" s="96"/>
      <c r="D361" s="117" t="s">
        <v>59</v>
      </c>
      <c r="E361" s="118">
        <v>1.2</v>
      </c>
      <c r="F361" s="95">
        <v>100</v>
      </c>
      <c r="G361" s="90">
        <f t="shared" si="7"/>
        <v>120</v>
      </c>
      <c r="H361" s="93"/>
    </row>
    <row r="362" customHeight="1" spans="1:8">
      <c r="A362" s="86"/>
      <c r="B362" s="115"/>
      <c r="C362" s="96"/>
      <c r="D362" s="117" t="s">
        <v>59</v>
      </c>
      <c r="E362" s="118">
        <v>5.4</v>
      </c>
      <c r="F362" s="95">
        <v>100</v>
      </c>
      <c r="G362" s="90">
        <f t="shared" si="7"/>
        <v>540</v>
      </c>
      <c r="H362" s="93"/>
    </row>
    <row r="363" customHeight="1" spans="1:8">
      <c r="A363" s="86"/>
      <c r="B363" s="115"/>
      <c r="C363" s="96" t="s">
        <v>65</v>
      </c>
      <c r="D363" s="117" t="s">
        <v>59</v>
      </c>
      <c r="E363" s="118">
        <v>4.8</v>
      </c>
      <c r="F363" s="95">
        <v>65</v>
      </c>
      <c r="G363" s="90">
        <f t="shared" si="7"/>
        <v>312</v>
      </c>
      <c r="H363" s="93"/>
    </row>
    <row r="364" customHeight="1" spans="1:8">
      <c r="A364" s="86"/>
      <c r="B364" s="115"/>
      <c r="C364" s="96" t="s">
        <v>105</v>
      </c>
      <c r="D364" s="117" t="s">
        <v>61</v>
      </c>
      <c r="E364" s="118">
        <v>3.096</v>
      </c>
      <c r="F364" s="95">
        <v>85</v>
      </c>
      <c r="G364" s="90">
        <f t="shared" si="7"/>
        <v>263.16</v>
      </c>
      <c r="H364" s="93"/>
    </row>
    <row r="365" customHeight="1" spans="1:8">
      <c r="A365" s="86"/>
      <c r="B365" s="115"/>
      <c r="C365" s="96" t="s">
        <v>133</v>
      </c>
      <c r="D365" s="117" t="s">
        <v>61</v>
      </c>
      <c r="E365" s="118">
        <v>3.49152</v>
      </c>
      <c r="F365" s="95">
        <v>340</v>
      </c>
      <c r="G365" s="90">
        <f t="shared" si="7"/>
        <v>1187.1168</v>
      </c>
      <c r="H365" s="93"/>
    </row>
    <row r="366" customHeight="1" spans="1:8">
      <c r="A366" s="86"/>
      <c r="B366" s="115"/>
      <c r="C366" s="96" t="s">
        <v>66</v>
      </c>
      <c r="D366" s="117" t="s">
        <v>61</v>
      </c>
      <c r="E366" s="118">
        <v>0.42</v>
      </c>
      <c r="F366" s="95">
        <v>120</v>
      </c>
      <c r="G366" s="90">
        <f t="shared" si="7"/>
        <v>50.4</v>
      </c>
      <c r="H366" s="93"/>
    </row>
    <row r="367" customHeight="1" spans="1:8">
      <c r="A367" s="86"/>
      <c r="B367" s="115"/>
      <c r="C367" s="96"/>
      <c r="D367" s="117" t="s">
        <v>61</v>
      </c>
      <c r="E367" s="118">
        <v>0.35</v>
      </c>
      <c r="F367" s="95">
        <v>120</v>
      </c>
      <c r="G367" s="90">
        <f t="shared" si="7"/>
        <v>42</v>
      </c>
      <c r="H367" s="93"/>
    </row>
    <row r="368" customHeight="1" spans="1:8">
      <c r="A368" s="86"/>
      <c r="B368" s="115"/>
      <c r="C368" s="96" t="s">
        <v>67</v>
      </c>
      <c r="D368" s="117" t="s">
        <v>61</v>
      </c>
      <c r="E368" s="118">
        <v>1.825</v>
      </c>
      <c r="F368" s="95">
        <v>180</v>
      </c>
      <c r="G368" s="90">
        <f t="shared" si="7"/>
        <v>328.5</v>
      </c>
      <c r="H368" s="93"/>
    </row>
    <row r="369" customHeight="1" spans="1:8">
      <c r="A369" s="86"/>
      <c r="B369" s="115"/>
      <c r="C369" s="96" t="s">
        <v>107</v>
      </c>
      <c r="D369" s="117" t="s">
        <v>71</v>
      </c>
      <c r="E369" s="119">
        <v>1</v>
      </c>
      <c r="F369" s="95">
        <v>400</v>
      </c>
      <c r="G369" s="90">
        <f t="shared" si="7"/>
        <v>400</v>
      </c>
      <c r="H369" s="93"/>
    </row>
    <row r="370" customHeight="1" spans="1:8">
      <c r="A370" s="86"/>
      <c r="B370" s="115"/>
      <c r="C370" s="96" t="s">
        <v>77</v>
      </c>
      <c r="D370" s="117" t="s">
        <v>59</v>
      </c>
      <c r="E370" s="118">
        <v>233.3</v>
      </c>
      <c r="F370" s="95">
        <v>820</v>
      </c>
      <c r="G370" s="90">
        <f t="shared" si="7"/>
        <v>191306</v>
      </c>
      <c r="H370" s="93"/>
    </row>
    <row r="371" customHeight="1" spans="1:8">
      <c r="A371" s="86"/>
      <c r="B371" s="120"/>
      <c r="C371" s="96" t="s">
        <v>78</v>
      </c>
      <c r="D371" s="117" t="s">
        <v>59</v>
      </c>
      <c r="E371" s="118">
        <v>47.08</v>
      </c>
      <c r="F371" s="95">
        <v>560</v>
      </c>
      <c r="G371" s="90">
        <f t="shared" si="7"/>
        <v>26364.8</v>
      </c>
      <c r="H371" s="93"/>
    </row>
    <row r="372" s="69" customFormat="1" customHeight="1" spans="1:8">
      <c r="A372" s="100"/>
      <c r="B372" s="86" t="s">
        <v>80</v>
      </c>
      <c r="C372" s="101"/>
      <c r="D372" s="88"/>
      <c r="E372" s="102"/>
      <c r="F372" s="103"/>
      <c r="G372" s="104">
        <f>SUM(G344:G371)</f>
        <v>233749.5293</v>
      </c>
      <c r="H372" s="105"/>
    </row>
    <row r="373" customHeight="1" spans="1:8">
      <c r="A373" s="86">
        <v>13</v>
      </c>
      <c r="B373" s="114" t="s">
        <v>481</v>
      </c>
      <c r="C373" s="88" t="s">
        <v>456</v>
      </c>
      <c r="D373" s="88" t="s">
        <v>14</v>
      </c>
      <c r="E373" s="94">
        <v>3</v>
      </c>
      <c r="F373" s="95">
        <v>20</v>
      </c>
      <c r="G373" s="90">
        <v>60</v>
      </c>
      <c r="H373" s="91"/>
    </row>
    <row r="374" customHeight="1" spans="1:8">
      <c r="A374" s="86"/>
      <c r="B374" s="115"/>
      <c r="C374" s="88" t="s">
        <v>19</v>
      </c>
      <c r="D374" s="88" t="s">
        <v>14</v>
      </c>
      <c r="E374" s="94">
        <v>3</v>
      </c>
      <c r="F374" s="95">
        <v>20</v>
      </c>
      <c r="G374" s="90">
        <v>60</v>
      </c>
      <c r="H374" s="93"/>
    </row>
    <row r="375" customHeight="1" spans="1:8">
      <c r="A375" s="86"/>
      <c r="B375" s="115"/>
      <c r="C375" s="88" t="s">
        <v>223</v>
      </c>
      <c r="D375" s="88" t="s">
        <v>14</v>
      </c>
      <c r="E375" s="94">
        <v>2</v>
      </c>
      <c r="F375" s="95">
        <v>20</v>
      </c>
      <c r="G375" s="90">
        <v>40</v>
      </c>
      <c r="H375" s="93"/>
    </row>
    <row r="376" customHeight="1" spans="1:8">
      <c r="A376" s="86"/>
      <c r="B376" s="115"/>
      <c r="C376" s="88" t="s">
        <v>443</v>
      </c>
      <c r="D376" s="88" t="s">
        <v>73</v>
      </c>
      <c r="E376" s="94">
        <v>1</v>
      </c>
      <c r="F376" s="95">
        <v>2000</v>
      </c>
      <c r="G376" s="90">
        <v>2000</v>
      </c>
      <c r="H376" s="93"/>
    </row>
    <row r="377" customHeight="1" spans="1:8">
      <c r="A377" s="86"/>
      <c r="B377" s="115"/>
      <c r="C377" s="88" t="s">
        <v>160</v>
      </c>
      <c r="D377" s="88" t="s">
        <v>14</v>
      </c>
      <c r="E377" s="94">
        <v>1</v>
      </c>
      <c r="F377" s="95">
        <v>10</v>
      </c>
      <c r="G377" s="90">
        <v>10</v>
      </c>
      <c r="H377" s="93"/>
    </row>
    <row r="378" customHeight="1" spans="1:8">
      <c r="A378" s="86"/>
      <c r="B378" s="115"/>
      <c r="C378" s="88" t="s">
        <v>452</v>
      </c>
      <c r="D378" s="88" t="s">
        <v>14</v>
      </c>
      <c r="E378" s="94">
        <v>1</v>
      </c>
      <c r="F378" s="95">
        <v>20</v>
      </c>
      <c r="G378" s="90">
        <v>20</v>
      </c>
      <c r="H378" s="93"/>
    </row>
    <row r="379" customHeight="1" spans="1:8">
      <c r="A379" s="86"/>
      <c r="B379" s="115"/>
      <c r="C379" s="130" t="s">
        <v>58</v>
      </c>
      <c r="D379" s="117" t="s">
        <v>59</v>
      </c>
      <c r="E379" s="118">
        <v>72.734</v>
      </c>
      <c r="F379" s="95">
        <v>65</v>
      </c>
      <c r="G379" s="90">
        <f t="shared" ref="G379:G400" si="8">E379*F379</f>
        <v>4727.71</v>
      </c>
      <c r="H379" s="93"/>
    </row>
    <row r="380" customHeight="1" spans="1:8">
      <c r="A380" s="86"/>
      <c r="B380" s="115"/>
      <c r="C380" s="130"/>
      <c r="D380" s="117" t="s">
        <v>59</v>
      </c>
      <c r="E380" s="118">
        <v>7.695</v>
      </c>
      <c r="F380" s="95">
        <v>65</v>
      </c>
      <c r="G380" s="90">
        <f t="shared" si="8"/>
        <v>500.175</v>
      </c>
      <c r="H380" s="93"/>
    </row>
    <row r="381" customHeight="1" spans="1:8">
      <c r="A381" s="86"/>
      <c r="B381" s="115"/>
      <c r="C381" s="130" t="s">
        <v>482</v>
      </c>
      <c r="D381" s="117" t="s">
        <v>59</v>
      </c>
      <c r="E381" s="118">
        <v>2.19</v>
      </c>
      <c r="F381" s="95">
        <v>60</v>
      </c>
      <c r="G381" s="90">
        <f t="shared" si="8"/>
        <v>131.4</v>
      </c>
      <c r="H381" s="93"/>
    </row>
    <row r="382" customHeight="1" spans="1:8">
      <c r="A382" s="86"/>
      <c r="B382" s="115"/>
      <c r="C382" s="130" t="s">
        <v>62</v>
      </c>
      <c r="D382" s="117" t="s">
        <v>61</v>
      </c>
      <c r="E382" s="118">
        <v>11.088</v>
      </c>
      <c r="F382" s="95">
        <v>180</v>
      </c>
      <c r="G382" s="90">
        <f t="shared" si="8"/>
        <v>1995.84</v>
      </c>
      <c r="H382" s="93"/>
    </row>
    <row r="383" customHeight="1" spans="1:8">
      <c r="A383" s="86"/>
      <c r="B383" s="115"/>
      <c r="C383" s="130"/>
      <c r="D383" s="117" t="s">
        <v>61</v>
      </c>
      <c r="E383" s="118">
        <v>1.92</v>
      </c>
      <c r="F383" s="95">
        <v>180</v>
      </c>
      <c r="G383" s="90">
        <f t="shared" si="8"/>
        <v>345.6</v>
      </c>
      <c r="H383" s="93"/>
    </row>
    <row r="384" customHeight="1" spans="1:8">
      <c r="A384" s="86"/>
      <c r="B384" s="115"/>
      <c r="C384" s="130"/>
      <c r="D384" s="117" t="s">
        <v>61</v>
      </c>
      <c r="E384" s="118">
        <v>17.892</v>
      </c>
      <c r="F384" s="95">
        <v>180</v>
      </c>
      <c r="G384" s="90">
        <f t="shared" si="8"/>
        <v>3220.56</v>
      </c>
      <c r="H384" s="93"/>
    </row>
    <row r="385" customHeight="1" spans="1:8">
      <c r="A385" s="86"/>
      <c r="B385" s="115"/>
      <c r="C385" s="130" t="s">
        <v>104</v>
      </c>
      <c r="D385" s="117" t="s">
        <v>59</v>
      </c>
      <c r="E385" s="118">
        <v>7.12</v>
      </c>
      <c r="F385" s="95">
        <v>100</v>
      </c>
      <c r="G385" s="90">
        <f t="shared" si="8"/>
        <v>712</v>
      </c>
      <c r="H385" s="93"/>
    </row>
    <row r="386" customHeight="1" spans="1:8">
      <c r="A386" s="86"/>
      <c r="B386" s="115"/>
      <c r="C386" s="130"/>
      <c r="D386" s="117" t="s">
        <v>59</v>
      </c>
      <c r="E386" s="118">
        <v>5.4</v>
      </c>
      <c r="F386" s="95">
        <v>100</v>
      </c>
      <c r="G386" s="90">
        <f t="shared" si="8"/>
        <v>540</v>
      </c>
      <c r="H386" s="93"/>
    </row>
    <row r="387" customHeight="1" spans="1:8">
      <c r="A387" s="86"/>
      <c r="B387" s="115"/>
      <c r="C387" s="130"/>
      <c r="D387" s="117" t="s">
        <v>59</v>
      </c>
      <c r="E387" s="118">
        <v>2.28</v>
      </c>
      <c r="F387" s="95">
        <v>100</v>
      </c>
      <c r="G387" s="90">
        <f t="shared" si="8"/>
        <v>228</v>
      </c>
      <c r="H387" s="93"/>
    </row>
    <row r="388" customHeight="1" spans="1:8">
      <c r="A388" s="86"/>
      <c r="B388" s="115"/>
      <c r="C388" s="130"/>
      <c r="D388" s="117" t="s">
        <v>59</v>
      </c>
      <c r="E388" s="118">
        <v>3.9</v>
      </c>
      <c r="F388" s="95">
        <v>100</v>
      </c>
      <c r="G388" s="90">
        <f t="shared" si="8"/>
        <v>390</v>
      </c>
      <c r="H388" s="93"/>
    </row>
    <row r="389" customHeight="1" spans="1:8">
      <c r="A389" s="86"/>
      <c r="B389" s="115"/>
      <c r="C389" s="130"/>
      <c r="D389" s="117" t="s">
        <v>59</v>
      </c>
      <c r="E389" s="118">
        <v>1.2</v>
      </c>
      <c r="F389" s="95">
        <v>100</v>
      </c>
      <c r="G389" s="90">
        <f t="shared" si="8"/>
        <v>120</v>
      </c>
      <c r="H389" s="93"/>
    </row>
    <row r="390" customHeight="1" spans="1:8">
      <c r="A390" s="86"/>
      <c r="B390" s="115"/>
      <c r="C390" s="130"/>
      <c r="D390" s="117" t="s">
        <v>59</v>
      </c>
      <c r="E390" s="118">
        <v>8.1</v>
      </c>
      <c r="F390" s="95">
        <v>100</v>
      </c>
      <c r="G390" s="90">
        <f t="shared" si="8"/>
        <v>810</v>
      </c>
      <c r="H390" s="93"/>
    </row>
    <row r="391" customHeight="1" spans="1:8">
      <c r="A391" s="86"/>
      <c r="B391" s="115"/>
      <c r="C391" s="130" t="s">
        <v>68</v>
      </c>
      <c r="D391" s="117" t="s">
        <v>59</v>
      </c>
      <c r="E391" s="118">
        <v>19.093</v>
      </c>
      <c r="F391" s="95">
        <v>120</v>
      </c>
      <c r="G391" s="90">
        <f t="shared" si="8"/>
        <v>2291.16</v>
      </c>
      <c r="H391" s="93"/>
    </row>
    <row r="392" customHeight="1" spans="1:8">
      <c r="A392" s="86"/>
      <c r="B392" s="115"/>
      <c r="C392" s="130" t="s">
        <v>105</v>
      </c>
      <c r="D392" s="117" t="s">
        <v>61</v>
      </c>
      <c r="E392" s="118">
        <v>3.456</v>
      </c>
      <c r="F392" s="95">
        <v>85</v>
      </c>
      <c r="G392" s="90">
        <f t="shared" si="8"/>
        <v>293.76</v>
      </c>
      <c r="H392" s="93"/>
    </row>
    <row r="393" customHeight="1" spans="1:8">
      <c r="A393" s="86"/>
      <c r="B393" s="115"/>
      <c r="C393" s="130" t="s">
        <v>133</v>
      </c>
      <c r="D393" s="117" t="s">
        <v>61</v>
      </c>
      <c r="E393" s="118">
        <v>2.304</v>
      </c>
      <c r="F393" s="95">
        <v>340</v>
      </c>
      <c r="G393" s="90">
        <f t="shared" si="8"/>
        <v>783.36</v>
      </c>
      <c r="H393" s="93"/>
    </row>
    <row r="394" customHeight="1" spans="1:8">
      <c r="A394" s="86"/>
      <c r="B394" s="115"/>
      <c r="C394" s="130" t="s">
        <v>64</v>
      </c>
      <c r="D394" s="117" t="s">
        <v>61</v>
      </c>
      <c r="E394" s="118">
        <v>0.1728</v>
      </c>
      <c r="F394" s="95">
        <v>340</v>
      </c>
      <c r="G394" s="90">
        <f t="shared" si="8"/>
        <v>58.752</v>
      </c>
      <c r="H394" s="93"/>
    </row>
    <row r="395" customHeight="1" spans="1:8">
      <c r="A395" s="86"/>
      <c r="B395" s="115"/>
      <c r="C395" s="130" t="s">
        <v>66</v>
      </c>
      <c r="D395" s="117" t="s">
        <v>61</v>
      </c>
      <c r="E395" s="118">
        <v>0.294</v>
      </c>
      <c r="F395" s="95">
        <v>120</v>
      </c>
      <c r="G395" s="90">
        <f t="shared" si="8"/>
        <v>35.28</v>
      </c>
      <c r="H395" s="93"/>
    </row>
    <row r="396" customHeight="1" spans="1:8">
      <c r="A396" s="86"/>
      <c r="B396" s="115"/>
      <c r="C396" s="130" t="s">
        <v>483</v>
      </c>
      <c r="D396" s="117" t="s">
        <v>61</v>
      </c>
      <c r="E396" s="121">
        <v>0.416</v>
      </c>
      <c r="F396" s="95">
        <v>340</v>
      </c>
      <c r="G396" s="90">
        <f t="shared" si="8"/>
        <v>141.44</v>
      </c>
      <c r="H396" s="93"/>
    </row>
    <row r="397" customHeight="1" spans="1:8">
      <c r="A397" s="86"/>
      <c r="B397" s="115"/>
      <c r="C397" s="130" t="s">
        <v>107</v>
      </c>
      <c r="D397" s="117" t="s">
        <v>71</v>
      </c>
      <c r="E397" s="131">
        <v>1</v>
      </c>
      <c r="F397" s="95">
        <v>400</v>
      </c>
      <c r="G397" s="90">
        <f t="shared" si="8"/>
        <v>400</v>
      </c>
      <c r="H397" s="93"/>
    </row>
    <row r="398" customHeight="1" spans="1:8">
      <c r="A398" s="86"/>
      <c r="B398" s="115"/>
      <c r="C398" s="130" t="s">
        <v>76</v>
      </c>
      <c r="D398" s="117" t="s">
        <v>61</v>
      </c>
      <c r="E398" s="121">
        <v>24.5</v>
      </c>
      <c r="F398" s="95">
        <v>70</v>
      </c>
      <c r="G398" s="90">
        <f t="shared" si="8"/>
        <v>1715</v>
      </c>
      <c r="H398" s="93"/>
    </row>
    <row r="399" customHeight="1" spans="1:8">
      <c r="A399" s="86"/>
      <c r="B399" s="115"/>
      <c r="C399" s="130" t="s">
        <v>77</v>
      </c>
      <c r="D399" s="117" t="s">
        <v>59</v>
      </c>
      <c r="E399" s="121">
        <v>111.87</v>
      </c>
      <c r="F399" s="95">
        <v>820</v>
      </c>
      <c r="G399" s="90">
        <f t="shared" si="8"/>
        <v>91733.4</v>
      </c>
      <c r="H399" s="93"/>
    </row>
    <row r="400" customHeight="1" spans="1:8">
      <c r="A400" s="86"/>
      <c r="B400" s="120"/>
      <c r="C400" s="130" t="s">
        <v>78</v>
      </c>
      <c r="D400" s="117" t="s">
        <v>59</v>
      </c>
      <c r="E400" s="118">
        <v>33.74</v>
      </c>
      <c r="F400" s="95">
        <v>560</v>
      </c>
      <c r="G400" s="90">
        <f t="shared" si="8"/>
        <v>18894.4</v>
      </c>
      <c r="H400" s="93"/>
    </row>
    <row r="401" customHeight="1" spans="1:8">
      <c r="A401" s="86"/>
      <c r="B401" s="86" t="s">
        <v>80</v>
      </c>
      <c r="C401" s="88"/>
      <c r="D401" s="88"/>
      <c r="E401" s="94"/>
      <c r="F401" s="95"/>
      <c r="G401" s="104">
        <f>SUM(G373:G400)</f>
        <v>132257.837</v>
      </c>
      <c r="H401" s="105"/>
    </row>
    <row r="402" customHeight="1" spans="1:8">
      <c r="A402" s="86">
        <v>14</v>
      </c>
      <c r="B402" s="86" t="s">
        <v>484</v>
      </c>
      <c r="C402" s="88" t="s">
        <v>11</v>
      </c>
      <c r="D402" s="88" t="s">
        <v>12</v>
      </c>
      <c r="E402" s="94">
        <v>1</v>
      </c>
      <c r="F402" s="95">
        <v>4000</v>
      </c>
      <c r="G402" s="90">
        <f t="shared" ref="G402:G415" si="9">E402*F402</f>
        <v>4000</v>
      </c>
      <c r="H402" s="91"/>
    </row>
    <row r="403" customHeight="1" spans="1:8">
      <c r="A403" s="86"/>
      <c r="B403" s="86"/>
      <c r="C403" s="88" t="s">
        <v>42</v>
      </c>
      <c r="D403" s="88" t="s">
        <v>14</v>
      </c>
      <c r="E403" s="94">
        <v>1</v>
      </c>
      <c r="F403" s="95">
        <v>220</v>
      </c>
      <c r="G403" s="90">
        <f t="shared" si="9"/>
        <v>220</v>
      </c>
      <c r="H403" s="93"/>
    </row>
    <row r="404" customHeight="1" spans="1:8">
      <c r="A404" s="86"/>
      <c r="B404" s="86"/>
      <c r="C404" s="88" t="s">
        <v>24</v>
      </c>
      <c r="D404" s="88" t="s">
        <v>14</v>
      </c>
      <c r="E404" s="94">
        <v>6</v>
      </c>
      <c r="F404" s="95">
        <v>90</v>
      </c>
      <c r="G404" s="90">
        <f t="shared" si="9"/>
        <v>540</v>
      </c>
      <c r="H404" s="93"/>
    </row>
    <row r="405" customHeight="1" spans="1:8">
      <c r="A405" s="86"/>
      <c r="B405" s="86"/>
      <c r="C405" s="88" t="s">
        <v>56</v>
      </c>
      <c r="D405" s="88" t="s">
        <v>14</v>
      </c>
      <c r="E405" s="94">
        <v>3</v>
      </c>
      <c r="F405" s="95">
        <v>90</v>
      </c>
      <c r="G405" s="90">
        <f t="shared" si="9"/>
        <v>270</v>
      </c>
      <c r="H405" s="93"/>
    </row>
    <row r="406" customHeight="1" spans="1:8">
      <c r="A406" s="86"/>
      <c r="B406" s="86"/>
      <c r="C406" s="88" t="s">
        <v>19</v>
      </c>
      <c r="D406" s="88" t="s">
        <v>14</v>
      </c>
      <c r="E406" s="94">
        <v>2</v>
      </c>
      <c r="F406" s="95">
        <v>20</v>
      </c>
      <c r="G406" s="90">
        <f t="shared" si="9"/>
        <v>40</v>
      </c>
      <c r="H406" s="93"/>
    </row>
    <row r="407" customHeight="1" spans="1:8">
      <c r="A407" s="86"/>
      <c r="B407" s="86"/>
      <c r="C407" s="88" t="s">
        <v>18</v>
      </c>
      <c r="D407" s="88" t="s">
        <v>14</v>
      </c>
      <c r="E407" s="94">
        <v>3</v>
      </c>
      <c r="F407" s="95">
        <v>120</v>
      </c>
      <c r="G407" s="90">
        <f t="shared" si="9"/>
        <v>360</v>
      </c>
      <c r="H407" s="93"/>
    </row>
    <row r="408" customHeight="1" spans="1:8">
      <c r="A408" s="86"/>
      <c r="B408" s="86"/>
      <c r="C408" s="88" t="s">
        <v>19</v>
      </c>
      <c r="D408" s="88" t="s">
        <v>14</v>
      </c>
      <c r="E408" s="94">
        <v>1</v>
      </c>
      <c r="F408" s="95">
        <v>20</v>
      </c>
      <c r="G408" s="90">
        <f t="shared" si="9"/>
        <v>20</v>
      </c>
      <c r="H408" s="93"/>
    </row>
    <row r="409" customHeight="1" spans="1:8">
      <c r="A409" s="86"/>
      <c r="B409" s="86"/>
      <c r="C409" s="88" t="s">
        <v>110</v>
      </c>
      <c r="D409" s="88" t="s">
        <v>14</v>
      </c>
      <c r="E409" s="94">
        <v>15</v>
      </c>
      <c r="F409" s="95">
        <v>10</v>
      </c>
      <c r="G409" s="90">
        <f t="shared" si="9"/>
        <v>150</v>
      </c>
      <c r="H409" s="93"/>
    </row>
    <row r="410" customHeight="1" spans="1:8">
      <c r="A410" s="86"/>
      <c r="B410" s="86"/>
      <c r="C410" s="88" t="s">
        <v>192</v>
      </c>
      <c r="D410" s="88" t="s">
        <v>14</v>
      </c>
      <c r="E410" s="94">
        <v>1</v>
      </c>
      <c r="F410" s="95">
        <v>10</v>
      </c>
      <c r="G410" s="90">
        <f t="shared" si="9"/>
        <v>10</v>
      </c>
      <c r="H410" s="93"/>
    </row>
    <row r="411" customHeight="1" spans="1:8">
      <c r="A411" s="86"/>
      <c r="B411" s="86"/>
      <c r="C411" s="88" t="s">
        <v>144</v>
      </c>
      <c r="D411" s="88" t="s">
        <v>14</v>
      </c>
      <c r="E411" s="94">
        <v>1</v>
      </c>
      <c r="F411" s="95">
        <v>90</v>
      </c>
      <c r="G411" s="90">
        <f t="shared" si="9"/>
        <v>90</v>
      </c>
      <c r="H411" s="93"/>
    </row>
    <row r="412" customHeight="1" spans="1:8">
      <c r="A412" s="86"/>
      <c r="B412" s="86"/>
      <c r="C412" s="88" t="s">
        <v>15</v>
      </c>
      <c r="D412" s="88" t="s">
        <v>14</v>
      </c>
      <c r="E412" s="94">
        <v>1</v>
      </c>
      <c r="F412" s="95">
        <v>120</v>
      </c>
      <c r="G412" s="90">
        <f t="shared" si="9"/>
        <v>120</v>
      </c>
      <c r="H412" s="93"/>
    </row>
    <row r="413" customHeight="1" spans="1:8">
      <c r="A413" s="86"/>
      <c r="B413" s="86"/>
      <c r="C413" s="88" t="s">
        <v>160</v>
      </c>
      <c r="D413" s="88" t="s">
        <v>14</v>
      </c>
      <c r="E413" s="94">
        <v>1</v>
      </c>
      <c r="F413" s="95">
        <v>10</v>
      </c>
      <c r="G413" s="90">
        <f t="shared" si="9"/>
        <v>10</v>
      </c>
      <c r="H413" s="93"/>
    </row>
    <row r="414" customHeight="1" spans="1:8">
      <c r="A414" s="86"/>
      <c r="B414" s="86"/>
      <c r="C414" s="88" t="s">
        <v>90</v>
      </c>
      <c r="D414" s="88" t="s">
        <v>14</v>
      </c>
      <c r="E414" s="94">
        <v>1</v>
      </c>
      <c r="F414" s="95">
        <v>90</v>
      </c>
      <c r="G414" s="90">
        <f t="shared" si="9"/>
        <v>90</v>
      </c>
      <c r="H414" s="93"/>
    </row>
    <row r="415" customHeight="1" spans="1:8">
      <c r="A415" s="86"/>
      <c r="B415" s="86"/>
      <c r="C415" s="88" t="s">
        <v>436</v>
      </c>
      <c r="D415" s="88" t="s">
        <v>14</v>
      </c>
      <c r="E415" s="94">
        <v>1</v>
      </c>
      <c r="F415" s="95">
        <v>10</v>
      </c>
      <c r="G415" s="90">
        <f t="shared" si="9"/>
        <v>10</v>
      </c>
      <c r="H415" s="93"/>
    </row>
    <row r="416" s="69" customFormat="1" customHeight="1" spans="1:8">
      <c r="A416" s="100"/>
      <c r="B416" s="86" t="s">
        <v>80</v>
      </c>
      <c r="C416" s="101"/>
      <c r="D416" s="88"/>
      <c r="E416" s="102"/>
      <c r="F416" s="103"/>
      <c r="G416" s="104">
        <v>5930</v>
      </c>
      <c r="H416" s="105"/>
    </row>
    <row r="417" customHeight="1" spans="1:8">
      <c r="A417" s="86">
        <v>15</v>
      </c>
      <c r="B417" s="114" t="s">
        <v>485</v>
      </c>
      <c r="C417" s="88" t="s">
        <v>42</v>
      </c>
      <c r="D417" s="88" t="s">
        <v>14</v>
      </c>
      <c r="E417" s="94">
        <v>3</v>
      </c>
      <c r="F417" s="95">
        <v>220</v>
      </c>
      <c r="G417" s="90">
        <f t="shared" ref="G417:G430" si="10">E417*F417</f>
        <v>660</v>
      </c>
      <c r="H417" s="91"/>
    </row>
    <row r="418" customHeight="1" spans="1:8">
      <c r="A418" s="86"/>
      <c r="B418" s="115"/>
      <c r="C418" s="88" t="s">
        <v>56</v>
      </c>
      <c r="D418" s="88" t="s">
        <v>14</v>
      </c>
      <c r="E418" s="94">
        <v>1</v>
      </c>
      <c r="F418" s="95">
        <v>120</v>
      </c>
      <c r="G418" s="90">
        <f t="shared" si="10"/>
        <v>120</v>
      </c>
      <c r="H418" s="93"/>
    </row>
    <row r="419" customHeight="1" spans="1:8">
      <c r="A419" s="86"/>
      <c r="B419" s="115"/>
      <c r="C419" s="88" t="s">
        <v>424</v>
      </c>
      <c r="D419" s="88" t="s">
        <v>14</v>
      </c>
      <c r="E419" s="94">
        <v>2</v>
      </c>
      <c r="F419" s="95">
        <v>20</v>
      </c>
      <c r="G419" s="90">
        <f t="shared" si="10"/>
        <v>40</v>
      </c>
      <c r="H419" s="93"/>
    </row>
    <row r="420" customHeight="1" spans="1:8">
      <c r="A420" s="86"/>
      <c r="B420" s="115"/>
      <c r="C420" s="88" t="s">
        <v>88</v>
      </c>
      <c r="D420" s="88" t="s">
        <v>14</v>
      </c>
      <c r="E420" s="94">
        <v>40</v>
      </c>
      <c r="F420" s="95">
        <v>10</v>
      </c>
      <c r="G420" s="90">
        <f t="shared" si="10"/>
        <v>400</v>
      </c>
      <c r="H420" s="93"/>
    </row>
    <row r="421" customHeight="1" spans="1:8">
      <c r="A421" s="86"/>
      <c r="B421" s="115"/>
      <c r="C421" s="88" t="s">
        <v>15</v>
      </c>
      <c r="D421" s="88" t="s">
        <v>14</v>
      </c>
      <c r="E421" s="94">
        <v>1</v>
      </c>
      <c r="F421" s="95">
        <v>200</v>
      </c>
      <c r="G421" s="90">
        <f t="shared" si="10"/>
        <v>200</v>
      </c>
      <c r="H421" s="93"/>
    </row>
    <row r="422" customHeight="1" spans="1:8">
      <c r="A422" s="86"/>
      <c r="B422" s="115"/>
      <c r="C422" s="88" t="s">
        <v>41</v>
      </c>
      <c r="D422" s="88" t="s">
        <v>14</v>
      </c>
      <c r="E422" s="94">
        <v>2</v>
      </c>
      <c r="F422" s="95">
        <v>90</v>
      </c>
      <c r="G422" s="90">
        <f t="shared" si="10"/>
        <v>180</v>
      </c>
      <c r="H422" s="93"/>
    </row>
    <row r="423" customHeight="1" spans="1:8">
      <c r="A423" s="86"/>
      <c r="B423" s="115"/>
      <c r="C423" s="88" t="s">
        <v>331</v>
      </c>
      <c r="D423" s="88" t="s">
        <v>14</v>
      </c>
      <c r="E423" s="94">
        <v>2</v>
      </c>
      <c r="F423" s="95">
        <v>20</v>
      </c>
      <c r="G423" s="90">
        <f t="shared" si="10"/>
        <v>40</v>
      </c>
      <c r="H423" s="93"/>
    </row>
    <row r="424" customHeight="1" spans="1:8">
      <c r="A424" s="86"/>
      <c r="B424" s="115"/>
      <c r="C424" s="88" t="s">
        <v>443</v>
      </c>
      <c r="D424" s="88" t="s">
        <v>73</v>
      </c>
      <c r="E424" s="94">
        <v>1</v>
      </c>
      <c r="F424" s="95">
        <v>2000</v>
      </c>
      <c r="G424" s="90">
        <f t="shared" si="10"/>
        <v>2000</v>
      </c>
      <c r="H424" s="93"/>
    </row>
    <row r="425" s="69" customFormat="1" customHeight="1" spans="1:8">
      <c r="A425" s="100"/>
      <c r="B425" s="115"/>
      <c r="C425" s="88" t="s">
        <v>445</v>
      </c>
      <c r="D425" s="88" t="s">
        <v>101</v>
      </c>
      <c r="E425" s="94">
        <v>7</v>
      </c>
      <c r="F425" s="95">
        <v>160</v>
      </c>
      <c r="G425" s="90">
        <f t="shared" si="10"/>
        <v>1120</v>
      </c>
      <c r="H425" s="93"/>
    </row>
    <row r="426" s="69" customFormat="1" customHeight="1" spans="1:8">
      <c r="A426" s="100"/>
      <c r="B426" s="115"/>
      <c r="C426" s="88" t="s">
        <v>16</v>
      </c>
      <c r="D426" s="88" t="s">
        <v>14</v>
      </c>
      <c r="E426" s="94">
        <v>1</v>
      </c>
      <c r="F426" s="95">
        <v>200</v>
      </c>
      <c r="G426" s="90">
        <f t="shared" si="10"/>
        <v>200</v>
      </c>
      <c r="H426" s="93"/>
    </row>
    <row r="427" s="69" customFormat="1" customHeight="1" spans="1:8">
      <c r="A427" s="100"/>
      <c r="B427" s="115"/>
      <c r="C427" s="88" t="s">
        <v>486</v>
      </c>
      <c r="D427" s="88" t="s">
        <v>14</v>
      </c>
      <c r="E427" s="94">
        <v>1</v>
      </c>
      <c r="F427" s="95">
        <v>100</v>
      </c>
      <c r="G427" s="90">
        <f t="shared" si="10"/>
        <v>100</v>
      </c>
      <c r="H427" s="93"/>
    </row>
    <row r="428" s="69" customFormat="1" customHeight="1" spans="1:8">
      <c r="A428" s="100"/>
      <c r="B428" s="115"/>
      <c r="C428" s="88" t="s">
        <v>55</v>
      </c>
      <c r="D428" s="88" t="s">
        <v>14</v>
      </c>
      <c r="E428" s="94">
        <v>1</v>
      </c>
      <c r="F428" s="95">
        <v>220</v>
      </c>
      <c r="G428" s="90">
        <f t="shared" si="10"/>
        <v>220</v>
      </c>
      <c r="H428" s="93"/>
    </row>
    <row r="429" s="69" customFormat="1" customHeight="1" spans="1:8">
      <c r="A429" s="100"/>
      <c r="B429" s="115"/>
      <c r="C429" s="88" t="s">
        <v>487</v>
      </c>
      <c r="D429" s="88" t="s">
        <v>14</v>
      </c>
      <c r="E429" s="94">
        <v>1</v>
      </c>
      <c r="F429" s="95">
        <v>50</v>
      </c>
      <c r="G429" s="90">
        <f t="shared" si="10"/>
        <v>50</v>
      </c>
      <c r="H429" s="93"/>
    </row>
    <row r="430" s="69" customFormat="1" customHeight="1" spans="1:8">
      <c r="A430" s="100"/>
      <c r="B430" s="120"/>
      <c r="C430" s="88" t="s">
        <v>113</v>
      </c>
      <c r="D430" s="88" t="s">
        <v>14</v>
      </c>
      <c r="E430" s="94">
        <v>1</v>
      </c>
      <c r="F430" s="95">
        <v>220</v>
      </c>
      <c r="G430" s="90">
        <f t="shared" si="10"/>
        <v>220</v>
      </c>
      <c r="H430" s="93"/>
    </row>
    <row r="431" s="69" customFormat="1" customHeight="1" spans="1:8">
      <c r="A431" s="100"/>
      <c r="B431" s="86" t="s">
        <v>80</v>
      </c>
      <c r="C431" s="101"/>
      <c r="D431" s="88"/>
      <c r="E431" s="102"/>
      <c r="F431" s="103"/>
      <c r="G431" s="129">
        <f>SUM(G417:G430)</f>
        <v>5550</v>
      </c>
      <c r="H431" s="105"/>
    </row>
    <row r="432" customHeight="1" spans="1:8">
      <c r="A432" s="86">
        <v>16</v>
      </c>
      <c r="B432" s="114" t="s">
        <v>488</v>
      </c>
      <c r="C432" s="88" t="s">
        <v>17</v>
      </c>
      <c r="D432" s="88" t="s">
        <v>14</v>
      </c>
      <c r="E432" s="94">
        <v>5</v>
      </c>
      <c r="F432" s="95">
        <v>200</v>
      </c>
      <c r="G432" s="90">
        <f t="shared" ref="G432:G462" si="11">E432*F432</f>
        <v>1000</v>
      </c>
      <c r="H432" s="91"/>
    </row>
    <row r="433" customHeight="1" spans="1:8">
      <c r="A433" s="86"/>
      <c r="B433" s="115"/>
      <c r="C433" s="88" t="s">
        <v>18</v>
      </c>
      <c r="D433" s="88" t="s">
        <v>14</v>
      </c>
      <c r="E433" s="94">
        <v>2</v>
      </c>
      <c r="F433" s="95">
        <v>120</v>
      </c>
      <c r="G433" s="90">
        <f t="shared" si="11"/>
        <v>240</v>
      </c>
      <c r="H433" s="93"/>
    </row>
    <row r="434" customHeight="1" spans="1:8">
      <c r="A434" s="86"/>
      <c r="B434" s="115"/>
      <c r="C434" s="88" t="s">
        <v>41</v>
      </c>
      <c r="D434" s="88" t="s">
        <v>14</v>
      </c>
      <c r="E434" s="94">
        <v>1</v>
      </c>
      <c r="F434" s="95">
        <v>90</v>
      </c>
      <c r="G434" s="90">
        <f t="shared" si="11"/>
        <v>90</v>
      </c>
      <c r="H434" s="93"/>
    </row>
    <row r="435" customHeight="1" spans="1:8">
      <c r="A435" s="86"/>
      <c r="B435" s="115"/>
      <c r="C435" s="88" t="s">
        <v>452</v>
      </c>
      <c r="D435" s="88" t="s">
        <v>14</v>
      </c>
      <c r="E435" s="94">
        <v>1</v>
      </c>
      <c r="F435" s="95">
        <v>20</v>
      </c>
      <c r="G435" s="90">
        <f t="shared" si="11"/>
        <v>20</v>
      </c>
      <c r="H435" s="93"/>
    </row>
    <row r="436" customHeight="1" spans="1:8">
      <c r="A436" s="86"/>
      <c r="B436" s="115"/>
      <c r="C436" s="88" t="s">
        <v>425</v>
      </c>
      <c r="D436" s="88" t="s">
        <v>14</v>
      </c>
      <c r="E436" s="94">
        <v>1</v>
      </c>
      <c r="F436" s="95">
        <v>10</v>
      </c>
      <c r="G436" s="90">
        <f t="shared" si="11"/>
        <v>10</v>
      </c>
      <c r="H436" s="93"/>
    </row>
    <row r="437" customHeight="1" spans="1:8">
      <c r="A437" s="86"/>
      <c r="B437" s="115"/>
      <c r="C437" s="88" t="s">
        <v>449</v>
      </c>
      <c r="D437" s="88" t="s">
        <v>14</v>
      </c>
      <c r="E437" s="94">
        <v>8</v>
      </c>
      <c r="F437" s="95">
        <v>10</v>
      </c>
      <c r="G437" s="90">
        <f t="shared" si="11"/>
        <v>80</v>
      </c>
      <c r="H437" s="93"/>
    </row>
    <row r="438" customHeight="1" spans="1:8">
      <c r="A438" s="86"/>
      <c r="B438" s="115"/>
      <c r="C438" s="88" t="s">
        <v>438</v>
      </c>
      <c r="D438" s="88" t="s">
        <v>14</v>
      </c>
      <c r="E438" s="94">
        <v>1</v>
      </c>
      <c r="F438" s="95">
        <v>600</v>
      </c>
      <c r="G438" s="90">
        <f t="shared" si="11"/>
        <v>600</v>
      </c>
      <c r="H438" s="93"/>
    </row>
    <row r="439" customHeight="1" spans="1:8">
      <c r="A439" s="86"/>
      <c r="B439" s="115"/>
      <c r="C439" s="88" t="s">
        <v>16</v>
      </c>
      <c r="D439" s="88" t="s">
        <v>14</v>
      </c>
      <c r="E439" s="94">
        <v>1</v>
      </c>
      <c r="F439" s="95">
        <v>200</v>
      </c>
      <c r="G439" s="90">
        <f t="shared" si="11"/>
        <v>200</v>
      </c>
      <c r="H439" s="93"/>
    </row>
    <row r="440" customHeight="1" spans="1:8">
      <c r="A440" s="86"/>
      <c r="B440" s="115"/>
      <c r="C440" s="96" t="s">
        <v>58</v>
      </c>
      <c r="D440" s="97" t="s">
        <v>59</v>
      </c>
      <c r="E440" s="96">
        <v>7.8</v>
      </c>
      <c r="F440" s="95">
        <v>65</v>
      </c>
      <c r="G440" s="90">
        <f t="shared" si="11"/>
        <v>507</v>
      </c>
      <c r="H440" s="93"/>
    </row>
    <row r="441" customHeight="1" spans="1:8">
      <c r="A441" s="86"/>
      <c r="B441" s="115"/>
      <c r="C441" s="96"/>
      <c r="D441" s="97" t="s">
        <v>59</v>
      </c>
      <c r="E441" s="96">
        <v>54.6</v>
      </c>
      <c r="F441" s="95">
        <v>65</v>
      </c>
      <c r="G441" s="90">
        <f t="shared" si="11"/>
        <v>3549</v>
      </c>
      <c r="H441" s="93"/>
    </row>
    <row r="442" customHeight="1" spans="1:8">
      <c r="A442" s="86"/>
      <c r="B442" s="115"/>
      <c r="C442" s="96"/>
      <c r="D442" s="97" t="s">
        <v>59</v>
      </c>
      <c r="E442" s="96">
        <v>135.45</v>
      </c>
      <c r="F442" s="95">
        <v>65</v>
      </c>
      <c r="G442" s="90">
        <f t="shared" si="11"/>
        <v>8804.25</v>
      </c>
      <c r="H442" s="93"/>
    </row>
    <row r="443" customHeight="1" spans="1:8">
      <c r="A443" s="86"/>
      <c r="B443" s="115"/>
      <c r="C443" s="96"/>
      <c r="D443" s="97" t="s">
        <v>59</v>
      </c>
      <c r="E443" s="96">
        <v>27.75</v>
      </c>
      <c r="F443" s="95">
        <v>65</v>
      </c>
      <c r="G443" s="90">
        <f t="shared" si="11"/>
        <v>1803.75</v>
      </c>
      <c r="H443" s="93"/>
    </row>
    <row r="444" customHeight="1" spans="1:8">
      <c r="A444" s="86"/>
      <c r="B444" s="115"/>
      <c r="C444" s="96"/>
      <c r="D444" s="97" t="s">
        <v>59</v>
      </c>
      <c r="E444" s="96">
        <v>2.8</v>
      </c>
      <c r="F444" s="95">
        <v>65</v>
      </c>
      <c r="G444" s="90">
        <f t="shared" si="11"/>
        <v>182</v>
      </c>
      <c r="H444" s="93"/>
    </row>
    <row r="445" customHeight="1" spans="1:8">
      <c r="A445" s="86"/>
      <c r="B445" s="115"/>
      <c r="C445" s="96"/>
      <c r="D445" s="97" t="s">
        <v>59</v>
      </c>
      <c r="E445" s="96">
        <v>9.45</v>
      </c>
      <c r="F445" s="95">
        <v>65</v>
      </c>
      <c r="G445" s="90">
        <f t="shared" si="11"/>
        <v>614.25</v>
      </c>
      <c r="H445" s="93"/>
    </row>
    <row r="446" customHeight="1" spans="1:8">
      <c r="A446" s="86"/>
      <c r="B446" s="115"/>
      <c r="C446" s="96" t="s">
        <v>60</v>
      </c>
      <c r="D446" s="97" t="s">
        <v>61</v>
      </c>
      <c r="E446" s="96">
        <v>3.47</v>
      </c>
      <c r="F446" s="95">
        <v>180</v>
      </c>
      <c r="G446" s="90">
        <f t="shared" si="11"/>
        <v>624.6</v>
      </c>
      <c r="H446" s="93"/>
    </row>
    <row r="447" customHeight="1" spans="1:8">
      <c r="A447" s="86"/>
      <c r="B447" s="115"/>
      <c r="C447" s="96"/>
      <c r="D447" s="97" t="s">
        <v>61</v>
      </c>
      <c r="E447" s="96">
        <v>6.5</v>
      </c>
      <c r="F447" s="95">
        <v>180</v>
      </c>
      <c r="G447" s="90">
        <f t="shared" si="11"/>
        <v>1170</v>
      </c>
      <c r="H447" s="93"/>
    </row>
    <row r="448" customHeight="1" spans="1:8">
      <c r="A448" s="86"/>
      <c r="B448" s="115"/>
      <c r="C448" s="96"/>
      <c r="D448" s="97" t="s">
        <v>61</v>
      </c>
      <c r="E448" s="96">
        <v>23.86</v>
      </c>
      <c r="F448" s="95">
        <v>180</v>
      </c>
      <c r="G448" s="90">
        <f t="shared" si="11"/>
        <v>4294.8</v>
      </c>
      <c r="H448" s="93"/>
    </row>
    <row r="449" customHeight="1" spans="1:8">
      <c r="A449" s="86"/>
      <c r="B449" s="115"/>
      <c r="C449" s="96" t="s">
        <v>62</v>
      </c>
      <c r="D449" s="97" t="s">
        <v>61</v>
      </c>
      <c r="E449" s="96">
        <v>12.53</v>
      </c>
      <c r="F449" s="95">
        <v>180</v>
      </c>
      <c r="G449" s="90">
        <f t="shared" si="11"/>
        <v>2255.4</v>
      </c>
      <c r="H449" s="93"/>
    </row>
    <row r="450" customHeight="1" spans="1:8">
      <c r="A450" s="86"/>
      <c r="B450" s="115"/>
      <c r="C450" s="96"/>
      <c r="D450" s="97" t="s">
        <v>61</v>
      </c>
      <c r="E450" s="96">
        <v>1.08</v>
      </c>
      <c r="F450" s="95">
        <v>180</v>
      </c>
      <c r="G450" s="90">
        <f t="shared" si="11"/>
        <v>194.4</v>
      </c>
      <c r="H450" s="93"/>
    </row>
    <row r="451" customHeight="1" spans="1:8">
      <c r="A451" s="86"/>
      <c r="B451" s="115"/>
      <c r="C451" s="96" t="s">
        <v>132</v>
      </c>
      <c r="D451" s="97" t="s">
        <v>61</v>
      </c>
      <c r="E451" s="96">
        <v>14.36</v>
      </c>
      <c r="F451" s="95">
        <v>80</v>
      </c>
      <c r="G451" s="90">
        <f t="shared" si="11"/>
        <v>1148.8</v>
      </c>
      <c r="H451" s="93"/>
    </row>
    <row r="452" customHeight="1" spans="1:8">
      <c r="A452" s="86"/>
      <c r="B452" s="115"/>
      <c r="C452" s="96" t="s">
        <v>104</v>
      </c>
      <c r="D452" s="97" t="s">
        <v>59</v>
      </c>
      <c r="E452" s="96">
        <v>7.75</v>
      </c>
      <c r="F452" s="95">
        <v>100</v>
      </c>
      <c r="G452" s="90">
        <f t="shared" si="11"/>
        <v>775</v>
      </c>
      <c r="H452" s="93"/>
    </row>
    <row r="453" customHeight="1" spans="1:8">
      <c r="A453" s="86"/>
      <c r="B453" s="115"/>
      <c r="C453" s="96"/>
      <c r="D453" s="97" t="s">
        <v>59</v>
      </c>
      <c r="E453" s="96">
        <v>1</v>
      </c>
      <c r="F453" s="95">
        <v>100</v>
      </c>
      <c r="G453" s="90">
        <f t="shared" si="11"/>
        <v>100</v>
      </c>
      <c r="H453" s="93"/>
    </row>
    <row r="454" customHeight="1" spans="1:8">
      <c r="A454" s="86"/>
      <c r="B454" s="115"/>
      <c r="C454" s="96" t="s">
        <v>68</v>
      </c>
      <c r="D454" s="97" t="s">
        <v>59</v>
      </c>
      <c r="E454" s="96">
        <v>27.75</v>
      </c>
      <c r="F454" s="95">
        <v>120</v>
      </c>
      <c r="G454" s="90">
        <f t="shared" si="11"/>
        <v>3330</v>
      </c>
      <c r="H454" s="93"/>
    </row>
    <row r="455" customHeight="1" spans="1:8">
      <c r="A455" s="86"/>
      <c r="B455" s="115"/>
      <c r="C455" s="96" t="s">
        <v>65</v>
      </c>
      <c r="D455" s="97" t="s">
        <v>59</v>
      </c>
      <c r="E455" s="96">
        <v>5.93</v>
      </c>
      <c r="F455" s="95">
        <v>340</v>
      </c>
      <c r="G455" s="90">
        <f t="shared" si="11"/>
        <v>2016.2</v>
      </c>
      <c r="H455" s="93"/>
    </row>
    <row r="456" customHeight="1" spans="1:8">
      <c r="A456" s="86"/>
      <c r="B456" s="115"/>
      <c r="C456" s="96" t="s">
        <v>64</v>
      </c>
      <c r="D456" s="97" t="s">
        <v>61</v>
      </c>
      <c r="E456" s="96">
        <v>0.19</v>
      </c>
      <c r="F456" s="95">
        <v>340</v>
      </c>
      <c r="G456" s="90">
        <f t="shared" si="11"/>
        <v>64.6</v>
      </c>
      <c r="H456" s="93"/>
    </row>
    <row r="457" customHeight="1" spans="1:8">
      <c r="A457" s="86"/>
      <c r="B457" s="115"/>
      <c r="C457" s="96"/>
      <c r="D457" s="97" t="s">
        <v>61</v>
      </c>
      <c r="E457" s="96">
        <v>1.7</v>
      </c>
      <c r="F457" s="95">
        <v>340</v>
      </c>
      <c r="G457" s="90">
        <f t="shared" si="11"/>
        <v>578</v>
      </c>
      <c r="H457" s="93"/>
    </row>
    <row r="458" customHeight="1" spans="1:8">
      <c r="A458" s="86"/>
      <c r="B458" s="115"/>
      <c r="C458" s="96" t="s">
        <v>107</v>
      </c>
      <c r="D458" s="97" t="s">
        <v>71</v>
      </c>
      <c r="E458" s="98">
        <v>1</v>
      </c>
      <c r="F458" s="95">
        <v>400</v>
      </c>
      <c r="G458" s="90">
        <f t="shared" si="11"/>
        <v>400</v>
      </c>
      <c r="H458" s="93"/>
    </row>
    <row r="459" customHeight="1" spans="1:8">
      <c r="A459" s="86"/>
      <c r="B459" s="115"/>
      <c r="C459" s="96" t="s">
        <v>228</v>
      </c>
      <c r="D459" s="97" t="s">
        <v>73</v>
      </c>
      <c r="E459" s="98">
        <v>1</v>
      </c>
      <c r="F459" s="95">
        <v>2000</v>
      </c>
      <c r="G459" s="90">
        <f t="shared" si="11"/>
        <v>2000</v>
      </c>
      <c r="H459" s="93"/>
    </row>
    <row r="460" customHeight="1" spans="1:8">
      <c r="A460" s="86"/>
      <c r="B460" s="115"/>
      <c r="C460" s="96" t="s">
        <v>76</v>
      </c>
      <c r="D460" s="97" t="s">
        <v>61</v>
      </c>
      <c r="E460" s="96">
        <v>10.07</v>
      </c>
      <c r="F460" s="95">
        <v>70</v>
      </c>
      <c r="G460" s="90">
        <f t="shared" si="11"/>
        <v>704.9</v>
      </c>
      <c r="H460" s="93"/>
    </row>
    <row r="461" customHeight="1" spans="1:8">
      <c r="A461" s="86"/>
      <c r="B461" s="115"/>
      <c r="C461" s="96" t="s">
        <v>78</v>
      </c>
      <c r="D461" s="97" t="s">
        <v>59</v>
      </c>
      <c r="E461" s="96">
        <v>111.19</v>
      </c>
      <c r="F461" s="95">
        <v>560</v>
      </c>
      <c r="G461" s="90">
        <f t="shared" si="11"/>
        <v>62266.4</v>
      </c>
      <c r="H461" s="93"/>
    </row>
    <row r="462" customHeight="1" spans="1:8">
      <c r="A462" s="86"/>
      <c r="B462" s="120"/>
      <c r="C462" s="96" t="s">
        <v>434</v>
      </c>
      <c r="D462" s="97" t="s">
        <v>59</v>
      </c>
      <c r="E462" s="96">
        <v>14.01</v>
      </c>
      <c r="F462" s="95">
        <v>160</v>
      </c>
      <c r="G462" s="90">
        <f t="shared" si="11"/>
        <v>2241.6</v>
      </c>
      <c r="H462" s="93"/>
    </row>
    <row r="463" s="69" customFormat="1" customHeight="1" spans="1:8">
      <c r="A463" s="100"/>
      <c r="B463" s="86" t="s">
        <v>80</v>
      </c>
      <c r="C463" s="101"/>
      <c r="D463" s="88"/>
      <c r="E463" s="102"/>
      <c r="F463" s="103"/>
      <c r="G463" s="104">
        <f>SUM(G432:G462)</f>
        <v>101864.95</v>
      </c>
      <c r="H463" s="105"/>
    </row>
    <row r="464" customHeight="1" spans="1:8">
      <c r="A464" s="86">
        <v>17</v>
      </c>
      <c r="B464" s="114" t="s">
        <v>489</v>
      </c>
      <c r="C464" s="88" t="s">
        <v>85</v>
      </c>
      <c r="D464" s="88" t="s">
        <v>14</v>
      </c>
      <c r="E464" s="94">
        <v>3</v>
      </c>
      <c r="F464" s="95">
        <v>90</v>
      </c>
      <c r="G464" s="90">
        <v>270</v>
      </c>
      <c r="H464" s="91"/>
    </row>
    <row r="465" customHeight="1" spans="1:8">
      <c r="A465" s="86"/>
      <c r="B465" s="115"/>
      <c r="C465" s="88" t="s">
        <v>42</v>
      </c>
      <c r="D465" s="88" t="s">
        <v>14</v>
      </c>
      <c r="E465" s="94">
        <v>1</v>
      </c>
      <c r="F465" s="95">
        <v>220</v>
      </c>
      <c r="G465" s="90">
        <v>200</v>
      </c>
      <c r="H465" s="93"/>
    </row>
    <row r="466" customHeight="1" spans="1:8">
      <c r="A466" s="86"/>
      <c r="B466" s="115"/>
      <c r="C466" s="88" t="s">
        <v>490</v>
      </c>
      <c r="D466" s="88" t="s">
        <v>14</v>
      </c>
      <c r="E466" s="94">
        <v>1</v>
      </c>
      <c r="F466" s="95">
        <v>50</v>
      </c>
      <c r="G466" s="90">
        <v>50</v>
      </c>
      <c r="H466" s="93"/>
    </row>
    <row r="467" customHeight="1" spans="1:8">
      <c r="A467" s="86"/>
      <c r="B467" s="115"/>
      <c r="C467" s="88" t="s">
        <v>16</v>
      </c>
      <c r="D467" s="88" t="s">
        <v>14</v>
      </c>
      <c r="E467" s="94">
        <v>1</v>
      </c>
      <c r="F467" s="95">
        <v>200</v>
      </c>
      <c r="G467" s="90">
        <v>200</v>
      </c>
      <c r="H467" s="93"/>
    </row>
    <row r="468" customHeight="1" spans="1:8">
      <c r="A468" s="86"/>
      <c r="B468" s="115"/>
      <c r="C468" s="88" t="s">
        <v>15</v>
      </c>
      <c r="D468" s="88" t="s">
        <v>14</v>
      </c>
      <c r="E468" s="94">
        <v>1</v>
      </c>
      <c r="F468" s="95">
        <v>120</v>
      </c>
      <c r="G468" s="90">
        <v>120</v>
      </c>
      <c r="H468" s="93"/>
    </row>
    <row r="469" customHeight="1" spans="1:8">
      <c r="A469" s="86"/>
      <c r="B469" s="115"/>
      <c r="C469" s="88" t="s">
        <v>452</v>
      </c>
      <c r="D469" s="88" t="s">
        <v>14</v>
      </c>
      <c r="E469" s="94">
        <v>1</v>
      </c>
      <c r="F469" s="95">
        <v>20</v>
      </c>
      <c r="G469" s="90">
        <v>20</v>
      </c>
      <c r="H469" s="93"/>
    </row>
    <row r="470" customHeight="1" spans="1:8">
      <c r="A470" s="86"/>
      <c r="B470" s="115"/>
      <c r="C470" s="88" t="s">
        <v>55</v>
      </c>
      <c r="D470" s="88" t="s">
        <v>14</v>
      </c>
      <c r="E470" s="94">
        <v>2</v>
      </c>
      <c r="F470" s="95">
        <v>220</v>
      </c>
      <c r="G470" s="90">
        <v>440</v>
      </c>
      <c r="H470" s="93"/>
    </row>
    <row r="471" customHeight="1" spans="1:8">
      <c r="A471" s="86"/>
      <c r="B471" s="115"/>
      <c r="C471" s="88" t="s">
        <v>23</v>
      </c>
      <c r="D471" s="88" t="s">
        <v>14</v>
      </c>
      <c r="E471" s="94">
        <v>1</v>
      </c>
      <c r="F471" s="95">
        <v>220</v>
      </c>
      <c r="G471" s="90">
        <v>200</v>
      </c>
      <c r="H471" s="93"/>
    </row>
    <row r="472" customHeight="1" spans="1:8">
      <c r="A472" s="86"/>
      <c r="B472" s="115"/>
      <c r="C472" s="88" t="s">
        <v>24</v>
      </c>
      <c r="D472" s="88" t="s">
        <v>14</v>
      </c>
      <c r="E472" s="94">
        <v>4</v>
      </c>
      <c r="F472" s="95">
        <v>90</v>
      </c>
      <c r="G472" s="90">
        <v>360</v>
      </c>
      <c r="H472" s="93"/>
    </row>
    <row r="473" customHeight="1" spans="1:8">
      <c r="A473" s="86"/>
      <c r="B473" s="115"/>
      <c r="C473" s="88" t="s">
        <v>439</v>
      </c>
      <c r="D473" s="88" t="s">
        <v>14</v>
      </c>
      <c r="E473" s="94">
        <v>2</v>
      </c>
      <c r="F473" s="95">
        <v>20</v>
      </c>
      <c r="G473" s="90">
        <v>40</v>
      </c>
      <c r="H473" s="93"/>
    </row>
    <row r="474" customHeight="1" spans="1:8">
      <c r="A474" s="86"/>
      <c r="B474" s="115"/>
      <c r="C474" s="88" t="s">
        <v>41</v>
      </c>
      <c r="D474" s="88" t="s">
        <v>14</v>
      </c>
      <c r="E474" s="94">
        <v>1</v>
      </c>
      <c r="F474" s="95">
        <v>90</v>
      </c>
      <c r="G474" s="90">
        <v>90</v>
      </c>
      <c r="H474" s="93"/>
    </row>
    <row r="475" customHeight="1" spans="1:8">
      <c r="A475" s="86"/>
      <c r="B475" s="115"/>
      <c r="C475" s="88" t="s">
        <v>436</v>
      </c>
      <c r="D475" s="88" t="s">
        <v>14</v>
      </c>
      <c r="E475" s="94">
        <v>1</v>
      </c>
      <c r="F475" s="95">
        <v>10</v>
      </c>
      <c r="G475" s="90">
        <v>10</v>
      </c>
      <c r="H475" s="93"/>
    </row>
    <row r="476" customHeight="1" spans="1:8">
      <c r="A476" s="86"/>
      <c r="B476" s="115"/>
      <c r="C476" s="88" t="s">
        <v>56</v>
      </c>
      <c r="D476" s="88" t="s">
        <v>14</v>
      </c>
      <c r="E476" s="94">
        <v>1</v>
      </c>
      <c r="F476" s="95">
        <v>90</v>
      </c>
      <c r="G476" s="90">
        <v>90</v>
      </c>
      <c r="H476" s="93"/>
    </row>
    <row r="477" customHeight="1" spans="1:8">
      <c r="A477" s="86"/>
      <c r="B477" s="115"/>
      <c r="C477" s="88" t="s">
        <v>225</v>
      </c>
      <c r="D477" s="88" t="s">
        <v>14</v>
      </c>
      <c r="E477" s="94">
        <v>1</v>
      </c>
      <c r="F477" s="95">
        <v>120</v>
      </c>
      <c r="G477" s="90">
        <v>120</v>
      </c>
      <c r="H477" s="93"/>
    </row>
    <row r="478" customHeight="1" spans="1:8">
      <c r="A478" s="86"/>
      <c r="B478" s="115"/>
      <c r="C478" s="88" t="s">
        <v>90</v>
      </c>
      <c r="D478" s="88" t="s">
        <v>14</v>
      </c>
      <c r="E478" s="94">
        <v>1</v>
      </c>
      <c r="F478" s="95">
        <v>90</v>
      </c>
      <c r="G478" s="90">
        <v>90</v>
      </c>
      <c r="H478" s="93"/>
    </row>
    <row r="479" customHeight="1" spans="1:8">
      <c r="A479" s="86"/>
      <c r="B479" s="115"/>
      <c r="C479" s="88" t="s">
        <v>491</v>
      </c>
      <c r="D479" s="88" t="s">
        <v>14</v>
      </c>
      <c r="E479" s="94">
        <v>1</v>
      </c>
      <c r="F479" s="95">
        <v>90</v>
      </c>
      <c r="G479" s="90">
        <v>90</v>
      </c>
      <c r="H479" s="93"/>
    </row>
    <row r="480" customHeight="1" spans="1:8">
      <c r="A480" s="86"/>
      <c r="B480" s="115"/>
      <c r="C480" s="88" t="s">
        <v>177</v>
      </c>
      <c r="D480" s="88" t="s">
        <v>14</v>
      </c>
      <c r="E480" s="94">
        <v>3</v>
      </c>
      <c r="F480" s="95">
        <v>10</v>
      </c>
      <c r="G480" s="90">
        <v>30</v>
      </c>
      <c r="H480" s="93"/>
    </row>
    <row r="481" customHeight="1" spans="1:8">
      <c r="A481" s="86"/>
      <c r="B481" s="115"/>
      <c r="C481" s="88" t="s">
        <v>492</v>
      </c>
      <c r="D481" s="88" t="s">
        <v>14</v>
      </c>
      <c r="E481" s="94">
        <v>1</v>
      </c>
      <c r="F481" s="95">
        <v>50</v>
      </c>
      <c r="G481" s="90">
        <v>50</v>
      </c>
      <c r="H481" s="93"/>
    </row>
    <row r="482" customHeight="1" spans="1:8">
      <c r="A482" s="86"/>
      <c r="B482" s="115"/>
      <c r="C482" s="88" t="s">
        <v>127</v>
      </c>
      <c r="D482" s="88" t="s">
        <v>14</v>
      </c>
      <c r="E482" s="94">
        <v>1</v>
      </c>
      <c r="F482" s="95">
        <v>220</v>
      </c>
      <c r="G482" s="90">
        <v>220</v>
      </c>
      <c r="H482" s="93"/>
    </row>
    <row r="483" customHeight="1" spans="1:8">
      <c r="A483" s="86"/>
      <c r="B483" s="115"/>
      <c r="C483" s="88" t="s">
        <v>20</v>
      </c>
      <c r="D483" s="88" t="s">
        <v>14</v>
      </c>
      <c r="E483" s="94">
        <v>2</v>
      </c>
      <c r="F483" s="95">
        <v>200</v>
      </c>
      <c r="G483" s="90">
        <v>400</v>
      </c>
      <c r="H483" s="93"/>
    </row>
    <row r="484" customHeight="1" spans="1:8">
      <c r="A484" s="86"/>
      <c r="B484" s="115"/>
      <c r="C484" s="88" t="s">
        <v>466</v>
      </c>
      <c r="D484" s="88" t="s">
        <v>14</v>
      </c>
      <c r="E484" s="94">
        <v>2</v>
      </c>
      <c r="F484" s="95">
        <v>100</v>
      </c>
      <c r="G484" s="90">
        <v>200</v>
      </c>
      <c r="H484" s="93"/>
    </row>
    <row r="485" s="69" customFormat="1" customHeight="1" spans="1:8">
      <c r="A485" s="100"/>
      <c r="B485" s="115"/>
      <c r="C485" s="88" t="s">
        <v>158</v>
      </c>
      <c r="D485" s="88" t="s">
        <v>12</v>
      </c>
      <c r="E485" s="94">
        <v>2</v>
      </c>
      <c r="F485" s="95">
        <v>4500</v>
      </c>
      <c r="G485" s="90">
        <v>9000</v>
      </c>
      <c r="H485" s="93"/>
    </row>
    <row r="486" s="69" customFormat="1" customHeight="1" spans="1:8">
      <c r="A486" s="100"/>
      <c r="B486" s="115"/>
      <c r="C486" s="88" t="s">
        <v>208</v>
      </c>
      <c r="D486" s="88" t="s">
        <v>12</v>
      </c>
      <c r="E486" s="94">
        <v>1</v>
      </c>
      <c r="F486" s="95">
        <v>3000</v>
      </c>
      <c r="G486" s="90">
        <v>3000</v>
      </c>
      <c r="H486" s="93"/>
    </row>
    <row r="487" s="69" customFormat="1" customHeight="1" spans="1:8">
      <c r="A487" s="100"/>
      <c r="B487" s="115"/>
      <c r="C487" s="96" t="s">
        <v>58</v>
      </c>
      <c r="D487" s="97" t="s">
        <v>59</v>
      </c>
      <c r="E487" s="96">
        <v>185.27</v>
      </c>
      <c r="F487" s="95">
        <v>65</v>
      </c>
      <c r="G487" s="90">
        <f t="shared" ref="G487:G512" si="12">E487*F487</f>
        <v>12042.55</v>
      </c>
      <c r="H487" s="93"/>
    </row>
    <row r="488" s="69" customFormat="1" customHeight="1" spans="1:8">
      <c r="A488" s="100"/>
      <c r="B488" s="115"/>
      <c r="C488" s="96"/>
      <c r="D488" s="97" t="s">
        <v>59</v>
      </c>
      <c r="E488" s="96">
        <v>12.61</v>
      </c>
      <c r="F488" s="95">
        <v>65</v>
      </c>
      <c r="G488" s="90">
        <f t="shared" si="12"/>
        <v>819.65</v>
      </c>
      <c r="H488" s="93"/>
    </row>
    <row r="489" s="69" customFormat="1" customHeight="1" spans="1:8">
      <c r="A489" s="100"/>
      <c r="B489" s="115"/>
      <c r="C489" s="96"/>
      <c r="D489" s="97" t="s">
        <v>59</v>
      </c>
      <c r="E489" s="96">
        <v>14.8</v>
      </c>
      <c r="F489" s="95">
        <v>65</v>
      </c>
      <c r="G489" s="90">
        <f t="shared" si="12"/>
        <v>962</v>
      </c>
      <c r="H489" s="93"/>
    </row>
    <row r="490" s="69" customFormat="1" customHeight="1" spans="1:8">
      <c r="A490" s="100"/>
      <c r="B490" s="115"/>
      <c r="C490" s="96"/>
      <c r="D490" s="97" t="s">
        <v>59</v>
      </c>
      <c r="E490" s="96">
        <v>82.13</v>
      </c>
      <c r="F490" s="95">
        <v>65</v>
      </c>
      <c r="G490" s="90">
        <f t="shared" si="12"/>
        <v>5338.45</v>
      </c>
      <c r="H490" s="93"/>
    </row>
    <row r="491" s="69" customFormat="1" customHeight="1" spans="1:8">
      <c r="A491" s="100"/>
      <c r="B491" s="115"/>
      <c r="C491" s="96"/>
      <c r="D491" s="97" t="s">
        <v>59</v>
      </c>
      <c r="E491" s="96">
        <v>23.55</v>
      </c>
      <c r="F491" s="95">
        <v>65</v>
      </c>
      <c r="G491" s="90">
        <f t="shared" si="12"/>
        <v>1530.75</v>
      </c>
      <c r="H491" s="93"/>
    </row>
    <row r="492" s="69" customFormat="1" customHeight="1" spans="1:8">
      <c r="A492" s="100"/>
      <c r="B492" s="115"/>
      <c r="C492" s="96"/>
      <c r="D492" s="97" t="s">
        <v>59</v>
      </c>
      <c r="E492" s="96">
        <v>30.16</v>
      </c>
      <c r="F492" s="95">
        <v>65</v>
      </c>
      <c r="G492" s="90">
        <f t="shared" si="12"/>
        <v>1960.4</v>
      </c>
      <c r="H492" s="93"/>
    </row>
    <row r="493" s="69" customFormat="1" customHeight="1" spans="1:8">
      <c r="A493" s="100"/>
      <c r="B493" s="115"/>
      <c r="C493" s="96"/>
      <c r="D493" s="97" t="s">
        <v>59</v>
      </c>
      <c r="E493" s="96">
        <v>2.73</v>
      </c>
      <c r="F493" s="95">
        <v>65</v>
      </c>
      <c r="G493" s="90">
        <f t="shared" si="12"/>
        <v>177.45</v>
      </c>
      <c r="H493" s="93"/>
    </row>
    <row r="494" s="69" customFormat="1" customHeight="1" spans="1:8">
      <c r="A494" s="100"/>
      <c r="B494" s="115"/>
      <c r="C494" s="96" t="s">
        <v>122</v>
      </c>
      <c r="D494" s="97" t="s">
        <v>61</v>
      </c>
      <c r="E494" s="96">
        <v>8.631</v>
      </c>
      <c r="F494" s="95">
        <v>320</v>
      </c>
      <c r="G494" s="90">
        <f t="shared" si="12"/>
        <v>2761.92</v>
      </c>
      <c r="H494" s="93"/>
    </row>
    <row r="495" s="69" customFormat="1" customHeight="1" spans="1:8">
      <c r="A495" s="100"/>
      <c r="B495" s="115"/>
      <c r="C495" s="96" t="s">
        <v>60</v>
      </c>
      <c r="D495" s="97" t="s">
        <v>61</v>
      </c>
      <c r="E495" s="96">
        <v>48.492</v>
      </c>
      <c r="F495" s="95">
        <v>180</v>
      </c>
      <c r="G495" s="90">
        <f t="shared" si="12"/>
        <v>8728.56</v>
      </c>
      <c r="H495" s="93"/>
    </row>
    <row r="496" s="69" customFormat="1" customHeight="1" spans="1:8">
      <c r="A496" s="100"/>
      <c r="B496" s="115"/>
      <c r="C496" s="96" t="s">
        <v>104</v>
      </c>
      <c r="D496" s="97" t="s">
        <v>59</v>
      </c>
      <c r="E496" s="96">
        <v>9</v>
      </c>
      <c r="F496" s="95">
        <v>100</v>
      </c>
      <c r="G496" s="90">
        <f t="shared" si="12"/>
        <v>900</v>
      </c>
      <c r="H496" s="93"/>
    </row>
    <row r="497" s="69" customFormat="1" customHeight="1" spans="1:8">
      <c r="A497" s="100"/>
      <c r="B497" s="115"/>
      <c r="C497" s="96"/>
      <c r="D497" s="97" t="s">
        <v>59</v>
      </c>
      <c r="E497" s="96">
        <v>6.84</v>
      </c>
      <c r="F497" s="95">
        <v>100</v>
      </c>
      <c r="G497" s="90">
        <f t="shared" si="12"/>
        <v>684</v>
      </c>
      <c r="H497" s="93"/>
    </row>
    <row r="498" s="69" customFormat="1" customHeight="1" spans="1:8">
      <c r="A498" s="100"/>
      <c r="B498" s="115"/>
      <c r="C498" s="96"/>
      <c r="D498" s="97" t="s">
        <v>59</v>
      </c>
      <c r="E498" s="96">
        <v>8.1</v>
      </c>
      <c r="F498" s="95">
        <v>100</v>
      </c>
      <c r="G498" s="90">
        <f t="shared" si="12"/>
        <v>810</v>
      </c>
      <c r="H498" s="93"/>
    </row>
    <row r="499" s="69" customFormat="1" customHeight="1" spans="1:8">
      <c r="A499" s="100"/>
      <c r="B499" s="115"/>
      <c r="C499" s="96"/>
      <c r="D499" s="97" t="s">
        <v>59</v>
      </c>
      <c r="E499" s="96">
        <v>2.25</v>
      </c>
      <c r="F499" s="95">
        <v>100</v>
      </c>
      <c r="G499" s="90">
        <f t="shared" si="12"/>
        <v>225</v>
      </c>
      <c r="H499" s="93"/>
    </row>
    <row r="500" s="69" customFormat="1" customHeight="1" spans="1:8">
      <c r="A500" s="100"/>
      <c r="B500" s="115"/>
      <c r="C500" s="96"/>
      <c r="D500" s="97" t="s">
        <v>59</v>
      </c>
      <c r="E500" s="96">
        <v>1.8</v>
      </c>
      <c r="F500" s="95">
        <v>100</v>
      </c>
      <c r="G500" s="90">
        <f t="shared" si="12"/>
        <v>180</v>
      </c>
      <c r="H500" s="93"/>
    </row>
    <row r="501" s="69" customFormat="1" customHeight="1" spans="1:8">
      <c r="A501" s="100"/>
      <c r="B501" s="115"/>
      <c r="C501" s="96"/>
      <c r="D501" s="97" t="s">
        <v>59</v>
      </c>
      <c r="E501" s="96">
        <v>1.2</v>
      </c>
      <c r="F501" s="95">
        <v>100</v>
      </c>
      <c r="G501" s="90">
        <f t="shared" si="12"/>
        <v>120</v>
      </c>
      <c r="H501" s="93"/>
    </row>
    <row r="502" s="69" customFormat="1" customHeight="1" spans="1:8">
      <c r="A502" s="100"/>
      <c r="B502" s="115"/>
      <c r="C502" s="96" t="s">
        <v>68</v>
      </c>
      <c r="D502" s="97" t="s">
        <v>59</v>
      </c>
      <c r="E502" s="96">
        <v>44.1</v>
      </c>
      <c r="F502" s="95">
        <v>120</v>
      </c>
      <c r="G502" s="90">
        <f t="shared" si="12"/>
        <v>5292</v>
      </c>
      <c r="H502" s="93"/>
    </row>
    <row r="503" s="69" customFormat="1" customHeight="1" spans="1:8">
      <c r="A503" s="100"/>
      <c r="B503" s="115"/>
      <c r="C503" s="96"/>
      <c r="D503" s="97" t="s">
        <v>59</v>
      </c>
      <c r="E503" s="96">
        <v>58.548</v>
      </c>
      <c r="F503" s="95">
        <v>120</v>
      </c>
      <c r="G503" s="90">
        <f t="shared" si="12"/>
        <v>7025.76</v>
      </c>
      <c r="H503" s="93"/>
    </row>
    <row r="504" s="69" customFormat="1" customHeight="1" spans="1:8">
      <c r="A504" s="100"/>
      <c r="B504" s="115"/>
      <c r="C504" s="96"/>
      <c r="D504" s="97" t="s">
        <v>59</v>
      </c>
      <c r="E504" s="96">
        <v>102.144</v>
      </c>
      <c r="F504" s="95">
        <v>120</v>
      </c>
      <c r="G504" s="90">
        <f t="shared" si="12"/>
        <v>12257.28</v>
      </c>
      <c r="H504" s="93"/>
    </row>
    <row r="505" s="69" customFormat="1" customHeight="1" spans="1:8">
      <c r="A505" s="100"/>
      <c r="B505" s="115"/>
      <c r="C505" s="96" t="s">
        <v>238</v>
      </c>
      <c r="D505" s="97" t="s">
        <v>59</v>
      </c>
      <c r="E505" s="96">
        <v>43.45</v>
      </c>
      <c r="F505" s="95">
        <v>120</v>
      </c>
      <c r="G505" s="90">
        <f t="shared" si="12"/>
        <v>5214</v>
      </c>
      <c r="H505" s="93"/>
    </row>
    <row r="506" s="69" customFormat="1" customHeight="1" spans="1:8">
      <c r="A506" s="100"/>
      <c r="B506" s="115"/>
      <c r="C506" s="96" t="s">
        <v>133</v>
      </c>
      <c r="D506" s="97" t="s">
        <v>61</v>
      </c>
      <c r="E506" s="96">
        <v>8.17</v>
      </c>
      <c r="F506" s="95">
        <v>340</v>
      </c>
      <c r="G506" s="90">
        <f t="shared" si="12"/>
        <v>2777.8</v>
      </c>
      <c r="H506" s="93"/>
    </row>
    <row r="507" s="69" customFormat="1" customHeight="1" spans="1:8">
      <c r="A507" s="100"/>
      <c r="B507" s="115"/>
      <c r="C507" s="96" t="s">
        <v>67</v>
      </c>
      <c r="D507" s="97" t="s">
        <v>61</v>
      </c>
      <c r="E507" s="96">
        <v>4.34</v>
      </c>
      <c r="F507" s="95">
        <v>180</v>
      </c>
      <c r="G507" s="90">
        <f t="shared" si="12"/>
        <v>781.2</v>
      </c>
      <c r="H507" s="93"/>
    </row>
    <row r="508" s="69" customFormat="1" customHeight="1" spans="1:8">
      <c r="A508" s="100"/>
      <c r="B508" s="115"/>
      <c r="C508" s="96" t="s">
        <v>107</v>
      </c>
      <c r="D508" s="97" t="s">
        <v>71</v>
      </c>
      <c r="E508" s="98">
        <v>1</v>
      </c>
      <c r="F508" s="95">
        <v>400</v>
      </c>
      <c r="G508" s="90">
        <f t="shared" si="12"/>
        <v>400</v>
      </c>
      <c r="H508" s="93"/>
    </row>
    <row r="509" s="69" customFormat="1" customHeight="1" spans="1:8">
      <c r="A509" s="100"/>
      <c r="B509" s="115"/>
      <c r="C509" s="96" t="s">
        <v>228</v>
      </c>
      <c r="D509" s="97" t="s">
        <v>73</v>
      </c>
      <c r="E509" s="98">
        <v>2</v>
      </c>
      <c r="F509" s="95">
        <v>2000</v>
      </c>
      <c r="G509" s="90">
        <f t="shared" si="12"/>
        <v>4000</v>
      </c>
      <c r="H509" s="93"/>
    </row>
    <row r="510" s="69" customFormat="1" customHeight="1" spans="1:8">
      <c r="A510" s="100"/>
      <c r="B510" s="115"/>
      <c r="C510" s="96" t="s">
        <v>76</v>
      </c>
      <c r="D510" s="97" t="s">
        <v>59</v>
      </c>
      <c r="E510" s="96">
        <v>6.6</v>
      </c>
      <c r="F510" s="95">
        <v>70</v>
      </c>
      <c r="G510" s="90">
        <f t="shared" si="12"/>
        <v>462</v>
      </c>
      <c r="H510" s="93"/>
    </row>
    <row r="511" s="69" customFormat="1" customHeight="1" spans="1:8">
      <c r="A511" s="100"/>
      <c r="B511" s="115"/>
      <c r="C511" s="96" t="s">
        <v>77</v>
      </c>
      <c r="D511" s="97" t="s">
        <v>59</v>
      </c>
      <c r="E511" s="96">
        <v>215.09</v>
      </c>
      <c r="F511" s="95">
        <v>820</v>
      </c>
      <c r="G511" s="90">
        <f t="shared" si="12"/>
        <v>176373.8</v>
      </c>
      <c r="H511" s="93"/>
    </row>
    <row r="512" s="69" customFormat="1" customHeight="1" spans="1:8">
      <c r="A512" s="100"/>
      <c r="B512" s="120"/>
      <c r="C512" s="96" t="s">
        <v>78</v>
      </c>
      <c r="D512" s="97" t="s">
        <v>59</v>
      </c>
      <c r="E512" s="96">
        <v>127.24</v>
      </c>
      <c r="F512" s="95">
        <v>560</v>
      </c>
      <c r="G512" s="90">
        <f t="shared" si="12"/>
        <v>71254.4</v>
      </c>
      <c r="H512" s="93"/>
    </row>
    <row r="513" s="69" customFormat="1" customHeight="1" spans="1:8">
      <c r="A513" s="100"/>
      <c r="B513" s="86" t="s">
        <v>80</v>
      </c>
      <c r="C513" s="101"/>
      <c r="D513" s="88"/>
      <c r="E513" s="102"/>
      <c r="F513" s="103"/>
      <c r="G513" s="104">
        <f>SUM(G464:G512)</f>
        <v>338368.97</v>
      </c>
      <c r="H513" s="105"/>
    </row>
    <row r="514" customHeight="1" spans="1:8">
      <c r="A514" s="132">
        <v>18</v>
      </c>
      <c r="B514" s="86" t="s">
        <v>493</v>
      </c>
      <c r="C514" s="88" t="s">
        <v>208</v>
      </c>
      <c r="D514" s="88" t="s">
        <v>12</v>
      </c>
      <c r="E514" s="94">
        <v>2</v>
      </c>
      <c r="F514" s="95">
        <v>3000</v>
      </c>
      <c r="G514" s="90">
        <v>6000</v>
      </c>
      <c r="H514" s="91"/>
    </row>
    <row r="515" customHeight="1" spans="1:8">
      <c r="A515" s="132"/>
      <c r="B515" s="86"/>
      <c r="C515" s="88" t="s">
        <v>158</v>
      </c>
      <c r="D515" s="88" t="s">
        <v>12</v>
      </c>
      <c r="E515" s="94">
        <v>1</v>
      </c>
      <c r="F515" s="95">
        <v>4500</v>
      </c>
      <c r="G515" s="90">
        <v>4500</v>
      </c>
      <c r="H515" s="93"/>
    </row>
    <row r="516" s="69" customFormat="1" customHeight="1" spans="1:8">
      <c r="A516" s="133"/>
      <c r="B516" s="86" t="s">
        <v>80</v>
      </c>
      <c r="C516" s="101"/>
      <c r="D516" s="88"/>
      <c r="E516" s="102"/>
      <c r="F516" s="103"/>
      <c r="G516" s="104">
        <f>SUM(G514:G515)</f>
        <v>10500</v>
      </c>
      <c r="H516" s="105"/>
    </row>
    <row r="517" customHeight="1" spans="1:8">
      <c r="A517" s="97">
        <v>19</v>
      </c>
      <c r="B517" s="114" t="s">
        <v>494</v>
      </c>
      <c r="C517" s="88" t="s">
        <v>11</v>
      </c>
      <c r="D517" s="88" t="s">
        <v>12</v>
      </c>
      <c r="E517" s="94">
        <v>1</v>
      </c>
      <c r="F517" s="95">
        <v>4000</v>
      </c>
      <c r="G517" s="90">
        <f t="shared" ref="G517:G564" si="13">E517*F517</f>
        <v>4000</v>
      </c>
      <c r="H517" s="91"/>
    </row>
    <row r="518" customHeight="1" spans="1:8">
      <c r="A518" s="97"/>
      <c r="B518" s="115"/>
      <c r="C518" s="88" t="s">
        <v>208</v>
      </c>
      <c r="D518" s="88" t="s">
        <v>12</v>
      </c>
      <c r="E518" s="94">
        <v>1</v>
      </c>
      <c r="F518" s="95">
        <v>3000</v>
      </c>
      <c r="G518" s="90">
        <f t="shared" si="13"/>
        <v>3000</v>
      </c>
      <c r="H518" s="93"/>
    </row>
    <row r="519" customHeight="1" spans="1:8">
      <c r="A519" s="97"/>
      <c r="B519" s="115"/>
      <c r="C519" s="88" t="s">
        <v>438</v>
      </c>
      <c r="D519" s="88" t="s">
        <v>14</v>
      </c>
      <c r="E519" s="94">
        <v>3</v>
      </c>
      <c r="F519" s="95">
        <v>600</v>
      </c>
      <c r="G519" s="90">
        <f t="shared" si="13"/>
        <v>1800</v>
      </c>
      <c r="H519" s="93"/>
    </row>
    <row r="520" customHeight="1" spans="1:8">
      <c r="A520" s="97"/>
      <c r="B520" s="115"/>
      <c r="C520" s="88" t="s">
        <v>89</v>
      </c>
      <c r="D520" s="88" t="s">
        <v>14</v>
      </c>
      <c r="E520" s="94">
        <v>1</v>
      </c>
      <c r="F520" s="95">
        <v>90</v>
      </c>
      <c r="G520" s="90">
        <f t="shared" si="13"/>
        <v>90</v>
      </c>
      <c r="H520" s="93"/>
    </row>
    <row r="521" customHeight="1" spans="1:8">
      <c r="A521" s="97"/>
      <c r="B521" s="115"/>
      <c r="C521" s="88" t="s">
        <v>495</v>
      </c>
      <c r="D521" s="88" t="s">
        <v>14</v>
      </c>
      <c r="E521" s="94">
        <v>1</v>
      </c>
      <c r="F521" s="95">
        <v>600</v>
      </c>
      <c r="G521" s="90">
        <f t="shared" si="13"/>
        <v>600</v>
      </c>
      <c r="H521" s="93"/>
    </row>
    <row r="522" customHeight="1" spans="1:8">
      <c r="A522" s="97"/>
      <c r="B522" s="115"/>
      <c r="C522" s="88" t="s">
        <v>479</v>
      </c>
      <c r="D522" s="88" t="s">
        <v>14</v>
      </c>
      <c r="E522" s="94">
        <v>1</v>
      </c>
      <c r="F522" s="95">
        <v>20</v>
      </c>
      <c r="G522" s="90">
        <f t="shared" si="13"/>
        <v>20</v>
      </c>
      <c r="H522" s="93"/>
    </row>
    <row r="523" customHeight="1" spans="1:8">
      <c r="A523" s="97"/>
      <c r="B523" s="115"/>
      <c r="C523" s="88" t="s">
        <v>200</v>
      </c>
      <c r="D523" s="88" t="s">
        <v>14</v>
      </c>
      <c r="E523" s="94">
        <v>3</v>
      </c>
      <c r="F523" s="95">
        <v>10</v>
      </c>
      <c r="G523" s="90">
        <f t="shared" si="13"/>
        <v>30</v>
      </c>
      <c r="H523" s="93"/>
    </row>
    <row r="524" customHeight="1" spans="1:8">
      <c r="A524" s="97"/>
      <c r="B524" s="115"/>
      <c r="C524" s="88" t="s">
        <v>475</v>
      </c>
      <c r="D524" s="88" t="s">
        <v>14</v>
      </c>
      <c r="E524" s="94">
        <v>2</v>
      </c>
      <c r="F524" s="95">
        <v>90</v>
      </c>
      <c r="G524" s="90">
        <f t="shared" si="13"/>
        <v>180</v>
      </c>
      <c r="H524" s="93"/>
    </row>
    <row r="525" customHeight="1" spans="1:8">
      <c r="A525" s="97"/>
      <c r="B525" s="115"/>
      <c r="C525" s="88" t="s">
        <v>491</v>
      </c>
      <c r="D525" s="88" t="s">
        <v>14</v>
      </c>
      <c r="E525" s="94">
        <v>1</v>
      </c>
      <c r="F525" s="95">
        <v>20</v>
      </c>
      <c r="G525" s="90">
        <f t="shared" si="13"/>
        <v>20</v>
      </c>
      <c r="H525" s="93"/>
    </row>
    <row r="526" customHeight="1" spans="1:8">
      <c r="A526" s="97"/>
      <c r="B526" s="115"/>
      <c r="C526" s="88" t="s">
        <v>24</v>
      </c>
      <c r="D526" s="88" t="s">
        <v>14</v>
      </c>
      <c r="E526" s="94">
        <v>1</v>
      </c>
      <c r="F526" s="95">
        <v>90</v>
      </c>
      <c r="G526" s="90">
        <f t="shared" si="13"/>
        <v>90</v>
      </c>
      <c r="H526" s="93"/>
    </row>
    <row r="527" customHeight="1" spans="1:8">
      <c r="A527" s="97"/>
      <c r="B527" s="115"/>
      <c r="C527" s="88" t="s">
        <v>150</v>
      </c>
      <c r="D527" s="88" t="s">
        <v>14</v>
      </c>
      <c r="E527" s="94">
        <v>4</v>
      </c>
      <c r="F527" s="95">
        <v>10</v>
      </c>
      <c r="G527" s="90">
        <f t="shared" si="13"/>
        <v>40</v>
      </c>
      <c r="H527" s="93"/>
    </row>
    <row r="528" customHeight="1" spans="1:8">
      <c r="A528" s="97"/>
      <c r="B528" s="115"/>
      <c r="C528" s="88" t="s">
        <v>88</v>
      </c>
      <c r="D528" s="88" t="s">
        <v>14</v>
      </c>
      <c r="E528" s="94">
        <v>3</v>
      </c>
      <c r="F528" s="95">
        <v>10</v>
      </c>
      <c r="G528" s="90">
        <f t="shared" si="13"/>
        <v>30</v>
      </c>
      <c r="H528" s="93"/>
    </row>
    <row r="529" customHeight="1" spans="1:8">
      <c r="A529" s="97"/>
      <c r="B529" s="115"/>
      <c r="C529" s="88" t="s">
        <v>42</v>
      </c>
      <c r="D529" s="88" t="s">
        <v>14</v>
      </c>
      <c r="E529" s="94">
        <v>1</v>
      </c>
      <c r="F529" s="95">
        <v>220</v>
      </c>
      <c r="G529" s="90">
        <f t="shared" si="13"/>
        <v>220</v>
      </c>
      <c r="H529" s="93"/>
    </row>
    <row r="530" customHeight="1" spans="1:8">
      <c r="A530" s="97"/>
      <c r="B530" s="115"/>
      <c r="C530" s="88" t="s">
        <v>41</v>
      </c>
      <c r="D530" s="88" t="s">
        <v>14</v>
      </c>
      <c r="E530" s="94">
        <v>2</v>
      </c>
      <c r="F530" s="95">
        <v>90</v>
      </c>
      <c r="G530" s="90">
        <f t="shared" si="13"/>
        <v>180</v>
      </c>
      <c r="H530" s="93"/>
    </row>
    <row r="531" customHeight="1" spans="1:8">
      <c r="A531" s="97"/>
      <c r="B531" s="115"/>
      <c r="C531" s="88" t="s">
        <v>90</v>
      </c>
      <c r="D531" s="88" t="s">
        <v>14</v>
      </c>
      <c r="E531" s="94">
        <v>2</v>
      </c>
      <c r="F531" s="95">
        <v>220</v>
      </c>
      <c r="G531" s="90">
        <f t="shared" si="13"/>
        <v>440</v>
      </c>
      <c r="H531" s="93"/>
    </row>
    <row r="532" customHeight="1" spans="1:8">
      <c r="A532" s="97"/>
      <c r="B532" s="115"/>
      <c r="C532" s="88" t="s">
        <v>470</v>
      </c>
      <c r="D532" s="88" t="s">
        <v>14</v>
      </c>
      <c r="E532" s="94">
        <v>2</v>
      </c>
      <c r="F532" s="95">
        <v>180</v>
      </c>
      <c r="G532" s="90">
        <f t="shared" si="13"/>
        <v>360</v>
      </c>
      <c r="H532" s="93"/>
    </row>
    <row r="533" customHeight="1" spans="1:8">
      <c r="A533" s="97"/>
      <c r="B533" s="115"/>
      <c r="C533" s="88" t="s">
        <v>98</v>
      </c>
      <c r="D533" s="88" t="s">
        <v>14</v>
      </c>
      <c r="E533" s="94">
        <v>1</v>
      </c>
      <c r="F533" s="95">
        <v>100</v>
      </c>
      <c r="G533" s="90">
        <f t="shared" si="13"/>
        <v>100</v>
      </c>
      <c r="H533" s="93"/>
    </row>
    <row r="534" customHeight="1" spans="1:8">
      <c r="A534" s="97"/>
      <c r="B534" s="115"/>
      <c r="C534" s="88" t="s">
        <v>425</v>
      </c>
      <c r="D534" s="88" t="s">
        <v>14</v>
      </c>
      <c r="E534" s="94">
        <v>1</v>
      </c>
      <c r="F534" s="95">
        <v>10</v>
      </c>
      <c r="G534" s="90">
        <f t="shared" si="13"/>
        <v>10</v>
      </c>
      <c r="H534" s="93"/>
    </row>
    <row r="535" customHeight="1" spans="1:8">
      <c r="A535" s="97"/>
      <c r="B535" s="115"/>
      <c r="C535" s="88" t="s">
        <v>47</v>
      </c>
      <c r="D535" s="88" t="s">
        <v>14</v>
      </c>
      <c r="E535" s="94">
        <v>1</v>
      </c>
      <c r="F535" s="95">
        <v>50</v>
      </c>
      <c r="G535" s="90">
        <f t="shared" si="13"/>
        <v>50</v>
      </c>
      <c r="H535" s="93"/>
    </row>
    <row r="536" customHeight="1" spans="1:8">
      <c r="A536" s="97"/>
      <c r="B536" s="115"/>
      <c r="C536" s="88" t="s">
        <v>496</v>
      </c>
      <c r="D536" s="88" t="s">
        <v>61</v>
      </c>
      <c r="E536" s="96">
        <f>1.3*1.3*1.2</f>
        <v>2.028</v>
      </c>
      <c r="F536" s="95">
        <v>90</v>
      </c>
      <c r="G536" s="90">
        <f t="shared" si="13"/>
        <v>182.52</v>
      </c>
      <c r="H536" s="93"/>
    </row>
    <row r="537" customHeight="1" spans="1:8">
      <c r="A537" s="97"/>
      <c r="B537" s="115"/>
      <c r="C537" s="88" t="s">
        <v>145</v>
      </c>
      <c r="D537" s="88" t="s">
        <v>14</v>
      </c>
      <c r="E537" s="94">
        <v>1</v>
      </c>
      <c r="F537" s="95">
        <v>20</v>
      </c>
      <c r="G537" s="90">
        <f t="shared" si="13"/>
        <v>20</v>
      </c>
      <c r="H537" s="93"/>
    </row>
    <row r="538" customHeight="1" spans="1:8">
      <c r="A538" s="97"/>
      <c r="B538" s="115"/>
      <c r="C538" s="88" t="s">
        <v>228</v>
      </c>
      <c r="D538" s="88" t="s">
        <v>73</v>
      </c>
      <c r="E538" s="94">
        <v>1</v>
      </c>
      <c r="F538" s="95">
        <v>1000</v>
      </c>
      <c r="G538" s="90">
        <f t="shared" si="13"/>
        <v>1000</v>
      </c>
      <c r="H538" s="93"/>
    </row>
    <row r="539" customHeight="1" spans="1:8">
      <c r="A539" s="97"/>
      <c r="B539" s="115"/>
      <c r="C539" s="96" t="s">
        <v>58</v>
      </c>
      <c r="D539" s="97" t="s">
        <v>59</v>
      </c>
      <c r="E539" s="96">
        <v>5.94</v>
      </c>
      <c r="F539" s="95">
        <v>65</v>
      </c>
      <c r="G539" s="90">
        <f t="shared" si="13"/>
        <v>386.1</v>
      </c>
      <c r="H539" s="93"/>
    </row>
    <row r="540" customHeight="1" spans="1:8">
      <c r="A540" s="97"/>
      <c r="B540" s="115"/>
      <c r="C540" s="96"/>
      <c r="D540" s="97" t="s">
        <v>59</v>
      </c>
      <c r="E540" s="96">
        <v>24.74</v>
      </c>
      <c r="F540" s="95">
        <v>65</v>
      </c>
      <c r="G540" s="90">
        <f t="shared" si="13"/>
        <v>1608.1</v>
      </c>
      <c r="H540" s="93"/>
    </row>
    <row r="541" customHeight="1" spans="1:8">
      <c r="A541" s="97"/>
      <c r="B541" s="115"/>
      <c r="C541" s="96"/>
      <c r="D541" s="97" t="s">
        <v>59</v>
      </c>
      <c r="E541" s="96">
        <v>12.06</v>
      </c>
      <c r="F541" s="95">
        <v>65</v>
      </c>
      <c r="G541" s="90">
        <f t="shared" si="13"/>
        <v>783.9</v>
      </c>
      <c r="H541" s="93"/>
    </row>
    <row r="542" customHeight="1" spans="1:8">
      <c r="A542" s="97"/>
      <c r="B542" s="115"/>
      <c r="C542" s="96"/>
      <c r="D542" s="97" t="s">
        <v>59</v>
      </c>
      <c r="E542" s="96">
        <v>135</v>
      </c>
      <c r="F542" s="95">
        <v>65</v>
      </c>
      <c r="G542" s="90">
        <f t="shared" si="13"/>
        <v>8775</v>
      </c>
      <c r="H542" s="93"/>
    </row>
    <row r="543" customHeight="1" spans="1:8">
      <c r="A543" s="97"/>
      <c r="B543" s="115"/>
      <c r="C543" s="96"/>
      <c r="D543" s="97" t="s">
        <v>59</v>
      </c>
      <c r="E543" s="96">
        <v>110.58</v>
      </c>
      <c r="F543" s="95">
        <v>65</v>
      </c>
      <c r="G543" s="90">
        <f t="shared" si="13"/>
        <v>7187.7</v>
      </c>
      <c r="H543" s="93"/>
    </row>
    <row r="544" customHeight="1" spans="1:8">
      <c r="A544" s="97"/>
      <c r="B544" s="115"/>
      <c r="C544" s="96"/>
      <c r="D544" s="97" t="s">
        <v>59</v>
      </c>
      <c r="E544" s="96">
        <v>26.12</v>
      </c>
      <c r="F544" s="95">
        <v>65</v>
      </c>
      <c r="G544" s="90">
        <f t="shared" si="13"/>
        <v>1697.8</v>
      </c>
      <c r="H544" s="93"/>
    </row>
    <row r="545" customHeight="1" spans="1:8">
      <c r="A545" s="97"/>
      <c r="B545" s="115"/>
      <c r="C545" s="96"/>
      <c r="D545" s="97" t="s">
        <v>59</v>
      </c>
      <c r="E545" s="96">
        <v>2.8</v>
      </c>
      <c r="F545" s="95">
        <v>65</v>
      </c>
      <c r="G545" s="90">
        <f t="shared" si="13"/>
        <v>182</v>
      </c>
      <c r="H545" s="93"/>
    </row>
    <row r="546" customHeight="1" spans="1:8">
      <c r="A546" s="97"/>
      <c r="B546" s="115"/>
      <c r="C546" s="96" t="s">
        <v>132</v>
      </c>
      <c r="D546" s="97" t="s">
        <v>61</v>
      </c>
      <c r="E546" s="96">
        <v>4.52</v>
      </c>
      <c r="F546" s="95">
        <v>80</v>
      </c>
      <c r="G546" s="90">
        <f t="shared" si="13"/>
        <v>361.6</v>
      </c>
      <c r="H546" s="93"/>
    </row>
    <row r="547" customHeight="1" spans="1:8">
      <c r="A547" s="97"/>
      <c r="B547" s="115"/>
      <c r="C547" s="96" t="s">
        <v>60</v>
      </c>
      <c r="D547" s="97" t="s">
        <v>61</v>
      </c>
      <c r="E547" s="96">
        <v>25.2</v>
      </c>
      <c r="F547" s="95">
        <v>180</v>
      </c>
      <c r="G547" s="90">
        <f t="shared" si="13"/>
        <v>4536</v>
      </c>
      <c r="H547" s="93"/>
    </row>
    <row r="548" customHeight="1" spans="1:8">
      <c r="A548" s="97"/>
      <c r="B548" s="115"/>
      <c r="C548" s="96"/>
      <c r="D548" s="97" t="s">
        <v>61</v>
      </c>
      <c r="E548" s="96">
        <v>33.4</v>
      </c>
      <c r="F548" s="95">
        <v>180</v>
      </c>
      <c r="G548" s="90">
        <f t="shared" si="13"/>
        <v>6012</v>
      </c>
      <c r="H548" s="93"/>
    </row>
    <row r="549" customHeight="1" spans="1:8">
      <c r="A549" s="97"/>
      <c r="B549" s="115"/>
      <c r="C549" s="96"/>
      <c r="D549" s="97" t="s">
        <v>61</v>
      </c>
      <c r="E549" s="96">
        <v>40.19</v>
      </c>
      <c r="F549" s="95">
        <v>180</v>
      </c>
      <c r="G549" s="90">
        <f t="shared" si="13"/>
        <v>7234.2</v>
      </c>
      <c r="H549" s="93"/>
    </row>
    <row r="550" customHeight="1" spans="1:8">
      <c r="A550" s="97"/>
      <c r="B550" s="115"/>
      <c r="C550" s="96"/>
      <c r="D550" s="97" t="s">
        <v>61</v>
      </c>
      <c r="E550" s="96">
        <v>1.15</v>
      </c>
      <c r="F550" s="95">
        <v>180</v>
      </c>
      <c r="G550" s="90">
        <f t="shared" si="13"/>
        <v>207</v>
      </c>
      <c r="H550" s="93"/>
    </row>
    <row r="551" customHeight="1" spans="1:8">
      <c r="A551" s="97"/>
      <c r="B551" s="115"/>
      <c r="C551" s="96" t="s">
        <v>62</v>
      </c>
      <c r="D551" s="97" t="s">
        <v>61</v>
      </c>
      <c r="E551" s="96">
        <v>3.15</v>
      </c>
      <c r="F551" s="95">
        <v>180</v>
      </c>
      <c r="G551" s="90">
        <f t="shared" si="13"/>
        <v>567</v>
      </c>
      <c r="H551" s="93"/>
    </row>
    <row r="552" customHeight="1" spans="1:8">
      <c r="A552" s="97"/>
      <c r="B552" s="115"/>
      <c r="C552" s="96" t="s">
        <v>105</v>
      </c>
      <c r="D552" s="97" t="s">
        <v>61</v>
      </c>
      <c r="E552" s="96">
        <v>5.04</v>
      </c>
      <c r="F552" s="95">
        <v>85</v>
      </c>
      <c r="G552" s="90">
        <f t="shared" si="13"/>
        <v>428.4</v>
      </c>
      <c r="H552" s="93"/>
    </row>
    <row r="553" customHeight="1" spans="1:8">
      <c r="A553" s="97"/>
      <c r="B553" s="115"/>
      <c r="C553" s="96" t="s">
        <v>64</v>
      </c>
      <c r="D553" s="97" t="s">
        <v>61</v>
      </c>
      <c r="E553" s="96">
        <v>1.73</v>
      </c>
      <c r="F553" s="95">
        <v>340</v>
      </c>
      <c r="G553" s="90">
        <f t="shared" si="13"/>
        <v>588.2</v>
      </c>
      <c r="H553" s="93"/>
    </row>
    <row r="554" customHeight="1" spans="1:8">
      <c r="A554" s="97"/>
      <c r="B554" s="115"/>
      <c r="C554" s="96"/>
      <c r="D554" s="97" t="s">
        <v>61</v>
      </c>
      <c r="E554" s="96">
        <v>1.56</v>
      </c>
      <c r="F554" s="95">
        <v>340</v>
      </c>
      <c r="G554" s="90">
        <f t="shared" si="13"/>
        <v>530.4</v>
      </c>
      <c r="H554" s="93"/>
    </row>
    <row r="555" customHeight="1" spans="1:8">
      <c r="A555" s="97"/>
      <c r="B555" s="115"/>
      <c r="C555" s="96" t="s">
        <v>183</v>
      </c>
      <c r="D555" s="97" t="s">
        <v>61</v>
      </c>
      <c r="E555" s="96">
        <v>6.01</v>
      </c>
      <c r="F555" s="95">
        <v>320</v>
      </c>
      <c r="G555" s="90">
        <f t="shared" si="13"/>
        <v>1923.2</v>
      </c>
      <c r="H555" s="93"/>
    </row>
    <row r="556" customHeight="1" spans="1:8">
      <c r="A556" s="97"/>
      <c r="B556" s="115"/>
      <c r="C556" s="96" t="s">
        <v>67</v>
      </c>
      <c r="D556" s="97" t="s">
        <v>61</v>
      </c>
      <c r="E556" s="96">
        <v>2.7</v>
      </c>
      <c r="F556" s="95">
        <v>180</v>
      </c>
      <c r="G556" s="90">
        <f t="shared" si="13"/>
        <v>486</v>
      </c>
      <c r="H556" s="93"/>
    </row>
    <row r="557" customHeight="1" spans="1:8">
      <c r="A557" s="97"/>
      <c r="B557" s="115"/>
      <c r="C557" s="96" t="s">
        <v>66</v>
      </c>
      <c r="D557" s="97" t="s">
        <v>61</v>
      </c>
      <c r="E557" s="96">
        <v>148.1</v>
      </c>
      <c r="F557" s="95">
        <v>120</v>
      </c>
      <c r="G557" s="90">
        <f t="shared" si="13"/>
        <v>17772</v>
      </c>
      <c r="H557" s="93"/>
    </row>
    <row r="558" customHeight="1" spans="1:8">
      <c r="A558" s="97"/>
      <c r="B558" s="115"/>
      <c r="C558" s="96"/>
      <c r="D558" s="97" t="s">
        <v>61</v>
      </c>
      <c r="E558" s="96">
        <v>2.18</v>
      </c>
      <c r="F558" s="95">
        <v>120</v>
      </c>
      <c r="G558" s="90">
        <f t="shared" si="13"/>
        <v>261.6</v>
      </c>
      <c r="H558" s="93"/>
    </row>
    <row r="559" customHeight="1" spans="1:8">
      <c r="A559" s="97"/>
      <c r="B559" s="115"/>
      <c r="C559" s="96" t="s">
        <v>238</v>
      </c>
      <c r="D559" s="97" t="s">
        <v>59</v>
      </c>
      <c r="E559" s="96">
        <v>10</v>
      </c>
      <c r="F559" s="95">
        <v>120</v>
      </c>
      <c r="G559" s="90">
        <f t="shared" si="13"/>
        <v>1200</v>
      </c>
      <c r="H559" s="93"/>
    </row>
    <row r="560" customHeight="1" spans="1:8">
      <c r="A560" s="97"/>
      <c r="B560" s="115"/>
      <c r="C560" s="96" t="s">
        <v>68</v>
      </c>
      <c r="D560" s="97" t="s">
        <v>59</v>
      </c>
      <c r="E560" s="96">
        <v>24.74</v>
      </c>
      <c r="F560" s="95">
        <v>120</v>
      </c>
      <c r="G560" s="90">
        <f t="shared" si="13"/>
        <v>2968.8</v>
      </c>
      <c r="H560" s="93"/>
    </row>
    <row r="561" customHeight="1" spans="1:8">
      <c r="A561" s="97"/>
      <c r="B561" s="115"/>
      <c r="C561" s="96" t="s">
        <v>107</v>
      </c>
      <c r="D561" s="97" t="s">
        <v>71</v>
      </c>
      <c r="E561" s="98">
        <v>1</v>
      </c>
      <c r="F561" s="95">
        <v>400</v>
      </c>
      <c r="G561" s="90">
        <f t="shared" si="13"/>
        <v>400</v>
      </c>
      <c r="H561" s="93"/>
    </row>
    <row r="562" customHeight="1" spans="1:8">
      <c r="A562" s="97"/>
      <c r="B562" s="115"/>
      <c r="C562" s="96" t="s">
        <v>76</v>
      </c>
      <c r="D562" s="97" t="s">
        <v>61</v>
      </c>
      <c r="E562" s="96">
        <v>17.5</v>
      </c>
      <c r="F562" s="95">
        <v>70</v>
      </c>
      <c r="G562" s="90">
        <f t="shared" si="13"/>
        <v>1225</v>
      </c>
      <c r="H562" s="93"/>
    </row>
    <row r="563" customHeight="1" spans="1:8">
      <c r="A563" s="97"/>
      <c r="B563" s="115"/>
      <c r="C563" s="96" t="s">
        <v>77</v>
      </c>
      <c r="D563" s="97" t="s">
        <v>59</v>
      </c>
      <c r="E563" s="96">
        <v>139.89</v>
      </c>
      <c r="F563" s="95">
        <v>820</v>
      </c>
      <c r="G563" s="90">
        <f t="shared" si="13"/>
        <v>114709.8</v>
      </c>
      <c r="H563" s="93"/>
    </row>
    <row r="564" customHeight="1" spans="1:8">
      <c r="A564" s="97"/>
      <c r="B564" s="120"/>
      <c r="C564" s="96" t="s">
        <v>254</v>
      </c>
      <c r="D564" s="97" t="s">
        <v>59</v>
      </c>
      <c r="E564" s="96">
        <v>194.64</v>
      </c>
      <c r="F564" s="95">
        <v>560</v>
      </c>
      <c r="G564" s="90">
        <f t="shared" si="13"/>
        <v>108998.4</v>
      </c>
      <c r="H564" s="93"/>
    </row>
    <row r="565" s="69" customFormat="1" customHeight="1" spans="1:8">
      <c r="A565" s="134"/>
      <c r="B565" s="86" t="s">
        <v>80</v>
      </c>
      <c r="C565" s="101"/>
      <c r="D565" s="101"/>
      <c r="E565" s="102"/>
      <c r="F565" s="103"/>
      <c r="G565" s="104">
        <f>SUM(G517:G564)</f>
        <v>303492.72</v>
      </c>
      <c r="H565" s="105"/>
    </row>
    <row r="566" customHeight="1" spans="1:8">
      <c r="A566" s="135">
        <v>20</v>
      </c>
      <c r="B566" s="114" t="s">
        <v>497</v>
      </c>
      <c r="C566" s="88" t="s">
        <v>45</v>
      </c>
      <c r="D566" s="88" t="s">
        <v>14</v>
      </c>
      <c r="E566" s="94">
        <v>1</v>
      </c>
      <c r="F566" s="95">
        <v>100</v>
      </c>
      <c r="G566" s="90">
        <f t="shared" ref="G566:G606" si="14">E566*F566</f>
        <v>100</v>
      </c>
      <c r="H566" s="91"/>
    </row>
    <row r="567" customHeight="1" spans="1:8">
      <c r="A567" s="136"/>
      <c r="B567" s="115"/>
      <c r="C567" s="88" t="s">
        <v>438</v>
      </c>
      <c r="D567" s="88" t="s">
        <v>14</v>
      </c>
      <c r="E567" s="94">
        <v>1</v>
      </c>
      <c r="F567" s="95">
        <v>600</v>
      </c>
      <c r="G567" s="90">
        <f t="shared" si="14"/>
        <v>600</v>
      </c>
      <c r="H567" s="93"/>
    </row>
    <row r="568" customHeight="1" spans="1:8">
      <c r="A568" s="136"/>
      <c r="B568" s="115"/>
      <c r="C568" s="88" t="s">
        <v>456</v>
      </c>
      <c r="D568" s="88" t="s">
        <v>14</v>
      </c>
      <c r="E568" s="94">
        <v>1</v>
      </c>
      <c r="F568" s="95">
        <v>20</v>
      </c>
      <c r="G568" s="90">
        <f t="shared" si="14"/>
        <v>20</v>
      </c>
      <c r="H568" s="93"/>
    </row>
    <row r="569" customHeight="1" spans="1:8">
      <c r="A569" s="136"/>
      <c r="B569" s="115"/>
      <c r="C569" s="88" t="s">
        <v>436</v>
      </c>
      <c r="D569" s="88" t="s">
        <v>14</v>
      </c>
      <c r="E569" s="94">
        <v>1</v>
      </c>
      <c r="F569" s="95">
        <v>20</v>
      </c>
      <c r="G569" s="90">
        <f t="shared" si="14"/>
        <v>20</v>
      </c>
      <c r="H569" s="93"/>
    </row>
    <row r="570" customHeight="1" spans="1:8">
      <c r="A570" s="136"/>
      <c r="B570" s="115"/>
      <c r="C570" s="88" t="s">
        <v>189</v>
      </c>
      <c r="D570" s="88" t="s">
        <v>14</v>
      </c>
      <c r="E570" s="94">
        <v>21</v>
      </c>
      <c r="F570" s="95">
        <v>10</v>
      </c>
      <c r="G570" s="90">
        <f t="shared" si="14"/>
        <v>210</v>
      </c>
      <c r="H570" s="93"/>
    </row>
    <row r="571" customHeight="1" spans="1:8">
      <c r="A571" s="136"/>
      <c r="B571" s="115"/>
      <c r="C571" s="88" t="s">
        <v>208</v>
      </c>
      <c r="D571" s="88" t="s">
        <v>12</v>
      </c>
      <c r="E571" s="94">
        <v>1</v>
      </c>
      <c r="F571" s="95">
        <v>3000</v>
      </c>
      <c r="G571" s="90">
        <f t="shared" si="14"/>
        <v>3000</v>
      </c>
      <c r="H571" s="93"/>
    </row>
    <row r="572" customHeight="1" spans="1:8">
      <c r="A572" s="136"/>
      <c r="B572" s="115"/>
      <c r="C572" s="88" t="s">
        <v>103</v>
      </c>
      <c r="D572" s="88" t="s">
        <v>73</v>
      </c>
      <c r="E572" s="94">
        <v>1</v>
      </c>
      <c r="F572" s="95">
        <v>1000</v>
      </c>
      <c r="G572" s="90">
        <f t="shared" si="14"/>
        <v>1000</v>
      </c>
      <c r="H572" s="93"/>
    </row>
    <row r="573" customHeight="1" spans="1:8">
      <c r="A573" s="136"/>
      <c r="B573" s="115"/>
      <c r="C573" s="88" t="s">
        <v>127</v>
      </c>
      <c r="D573" s="88" t="s">
        <v>14</v>
      </c>
      <c r="E573" s="94">
        <v>1</v>
      </c>
      <c r="F573" s="95">
        <v>220</v>
      </c>
      <c r="G573" s="90">
        <f t="shared" si="14"/>
        <v>220</v>
      </c>
      <c r="H573" s="93"/>
    </row>
    <row r="574" customHeight="1" spans="1:8">
      <c r="A574" s="136"/>
      <c r="B574" s="115"/>
      <c r="C574" s="88" t="s">
        <v>98</v>
      </c>
      <c r="D574" s="88" t="s">
        <v>14</v>
      </c>
      <c r="E574" s="94">
        <v>2</v>
      </c>
      <c r="F574" s="95">
        <v>100</v>
      </c>
      <c r="G574" s="90">
        <f t="shared" si="14"/>
        <v>200</v>
      </c>
      <c r="H574" s="93"/>
    </row>
    <row r="575" customHeight="1" spans="1:8">
      <c r="A575" s="136"/>
      <c r="B575" s="115"/>
      <c r="C575" s="88" t="s">
        <v>51</v>
      </c>
      <c r="D575" s="88" t="s">
        <v>14</v>
      </c>
      <c r="E575" s="94">
        <v>2</v>
      </c>
      <c r="F575" s="95">
        <v>600</v>
      </c>
      <c r="G575" s="90">
        <f t="shared" si="14"/>
        <v>1200</v>
      </c>
      <c r="H575" s="93"/>
    </row>
    <row r="576" customHeight="1" spans="1:8">
      <c r="A576" s="136"/>
      <c r="B576" s="115"/>
      <c r="C576" s="88" t="s">
        <v>498</v>
      </c>
      <c r="D576" s="88" t="s">
        <v>14</v>
      </c>
      <c r="E576" s="94">
        <v>1</v>
      </c>
      <c r="F576" s="95">
        <v>10</v>
      </c>
      <c r="G576" s="90">
        <f t="shared" si="14"/>
        <v>10</v>
      </c>
      <c r="H576" s="93"/>
    </row>
    <row r="577" customHeight="1" spans="1:8">
      <c r="A577" s="136"/>
      <c r="B577" s="115"/>
      <c r="C577" s="88" t="s">
        <v>499</v>
      </c>
      <c r="D577" s="88" t="s">
        <v>14</v>
      </c>
      <c r="E577" s="94">
        <v>1</v>
      </c>
      <c r="F577" s="95">
        <v>10</v>
      </c>
      <c r="G577" s="90">
        <f t="shared" si="14"/>
        <v>10</v>
      </c>
      <c r="H577" s="93"/>
    </row>
    <row r="578" customHeight="1" spans="1:8">
      <c r="A578" s="136"/>
      <c r="B578" s="115"/>
      <c r="C578" s="88" t="s">
        <v>83</v>
      </c>
      <c r="D578" s="88" t="s">
        <v>14</v>
      </c>
      <c r="E578" s="94">
        <v>1</v>
      </c>
      <c r="F578" s="95">
        <v>50</v>
      </c>
      <c r="G578" s="90">
        <f t="shared" si="14"/>
        <v>50</v>
      </c>
      <c r="H578" s="93"/>
    </row>
    <row r="579" customHeight="1" spans="1:8">
      <c r="A579" s="136"/>
      <c r="B579" s="115"/>
      <c r="C579" s="88" t="s">
        <v>55</v>
      </c>
      <c r="D579" s="88" t="s">
        <v>14</v>
      </c>
      <c r="E579" s="94">
        <v>1</v>
      </c>
      <c r="F579" s="95">
        <v>220</v>
      </c>
      <c r="G579" s="90">
        <f t="shared" si="14"/>
        <v>220</v>
      </c>
      <c r="H579" s="93"/>
    </row>
    <row r="580" customHeight="1" spans="1:8">
      <c r="A580" s="136"/>
      <c r="B580" s="115"/>
      <c r="C580" s="88" t="s">
        <v>18</v>
      </c>
      <c r="D580" s="88" t="s">
        <v>14</v>
      </c>
      <c r="E580" s="94">
        <v>1</v>
      </c>
      <c r="F580" s="95">
        <v>120</v>
      </c>
      <c r="G580" s="90">
        <f t="shared" si="14"/>
        <v>120</v>
      </c>
      <c r="H580" s="93"/>
    </row>
    <row r="581" customHeight="1" spans="1:8">
      <c r="A581" s="136"/>
      <c r="B581" s="115"/>
      <c r="C581" s="88" t="s">
        <v>500</v>
      </c>
      <c r="D581" s="88" t="s">
        <v>61</v>
      </c>
      <c r="E581" s="96">
        <f>2*2*2</f>
        <v>8</v>
      </c>
      <c r="F581" s="95">
        <v>50</v>
      </c>
      <c r="G581" s="90">
        <f t="shared" si="14"/>
        <v>400</v>
      </c>
      <c r="H581" s="93"/>
    </row>
    <row r="582" customHeight="1" spans="1:8">
      <c r="A582" s="136"/>
      <c r="B582" s="115"/>
      <c r="C582" s="96" t="s">
        <v>58</v>
      </c>
      <c r="D582" s="97" t="s">
        <v>59</v>
      </c>
      <c r="E582" s="96">
        <v>36.67</v>
      </c>
      <c r="F582" s="95">
        <v>65</v>
      </c>
      <c r="G582" s="90">
        <f t="shared" si="14"/>
        <v>2383.55</v>
      </c>
      <c r="H582" s="93"/>
    </row>
    <row r="583" customHeight="1" spans="1:8">
      <c r="A583" s="136"/>
      <c r="B583" s="115"/>
      <c r="C583" s="96"/>
      <c r="D583" s="97" t="s">
        <v>59</v>
      </c>
      <c r="E583" s="96">
        <v>4.4</v>
      </c>
      <c r="F583" s="95">
        <v>65</v>
      </c>
      <c r="G583" s="90">
        <f t="shared" si="14"/>
        <v>286</v>
      </c>
      <c r="H583" s="93"/>
    </row>
    <row r="584" customHeight="1" spans="1:8">
      <c r="A584" s="136"/>
      <c r="B584" s="115"/>
      <c r="C584" s="96"/>
      <c r="D584" s="97" t="s">
        <v>59</v>
      </c>
      <c r="E584" s="96">
        <v>23.1</v>
      </c>
      <c r="F584" s="95">
        <v>65</v>
      </c>
      <c r="G584" s="90">
        <f t="shared" si="14"/>
        <v>1501.5</v>
      </c>
      <c r="H584" s="93"/>
    </row>
    <row r="585" customHeight="1" spans="1:8">
      <c r="A585" s="136"/>
      <c r="B585" s="115"/>
      <c r="C585" s="96"/>
      <c r="D585" s="97" t="s">
        <v>59</v>
      </c>
      <c r="E585" s="96">
        <v>18.2</v>
      </c>
      <c r="F585" s="95">
        <v>65</v>
      </c>
      <c r="G585" s="90">
        <f t="shared" si="14"/>
        <v>1183</v>
      </c>
      <c r="H585" s="93"/>
    </row>
    <row r="586" customHeight="1" spans="1:8">
      <c r="A586" s="136"/>
      <c r="B586" s="115"/>
      <c r="C586" s="96"/>
      <c r="D586" s="97" t="s">
        <v>59</v>
      </c>
      <c r="E586" s="96">
        <v>79.43</v>
      </c>
      <c r="F586" s="95">
        <v>65</v>
      </c>
      <c r="G586" s="90">
        <f t="shared" si="14"/>
        <v>5162.95</v>
      </c>
      <c r="H586" s="93"/>
    </row>
    <row r="587" customHeight="1" spans="1:8">
      <c r="A587" s="136"/>
      <c r="B587" s="115"/>
      <c r="C587" s="96" t="s">
        <v>60</v>
      </c>
      <c r="D587" s="97" t="s">
        <v>61</v>
      </c>
      <c r="E587" s="96">
        <v>33.81</v>
      </c>
      <c r="F587" s="95">
        <v>180</v>
      </c>
      <c r="G587" s="90">
        <f t="shared" si="14"/>
        <v>6085.8</v>
      </c>
      <c r="H587" s="93"/>
    </row>
    <row r="588" customHeight="1" spans="1:8">
      <c r="A588" s="136"/>
      <c r="B588" s="115"/>
      <c r="C588" s="96"/>
      <c r="D588" s="97" t="s">
        <v>61</v>
      </c>
      <c r="E588" s="96">
        <v>10.22</v>
      </c>
      <c r="F588" s="95">
        <v>180</v>
      </c>
      <c r="G588" s="90">
        <f t="shared" si="14"/>
        <v>1839.6</v>
      </c>
      <c r="H588" s="93"/>
    </row>
    <row r="589" customHeight="1" spans="1:8">
      <c r="A589" s="136"/>
      <c r="B589" s="115"/>
      <c r="C589" s="96"/>
      <c r="D589" s="97" t="s">
        <v>61</v>
      </c>
      <c r="E589" s="96">
        <v>1.84</v>
      </c>
      <c r="F589" s="95">
        <v>180</v>
      </c>
      <c r="G589" s="90">
        <f t="shared" si="14"/>
        <v>331.2</v>
      </c>
      <c r="H589" s="93"/>
    </row>
    <row r="590" customHeight="1" spans="1:8">
      <c r="A590" s="136"/>
      <c r="B590" s="115"/>
      <c r="C590" s="96"/>
      <c r="D590" s="97" t="s">
        <v>61</v>
      </c>
      <c r="E590" s="96">
        <v>5.01</v>
      </c>
      <c r="F590" s="95">
        <v>180</v>
      </c>
      <c r="G590" s="90">
        <f t="shared" si="14"/>
        <v>901.8</v>
      </c>
      <c r="H590" s="93"/>
    </row>
    <row r="591" customHeight="1" spans="1:8">
      <c r="A591" s="136"/>
      <c r="B591" s="115"/>
      <c r="C591" s="96" t="s">
        <v>122</v>
      </c>
      <c r="D591" s="97" t="s">
        <v>61</v>
      </c>
      <c r="E591" s="96">
        <v>0.97</v>
      </c>
      <c r="F591" s="95">
        <v>320</v>
      </c>
      <c r="G591" s="90">
        <f t="shared" si="14"/>
        <v>310.4</v>
      </c>
      <c r="H591" s="93"/>
    </row>
    <row r="592" customHeight="1" spans="1:8">
      <c r="A592" s="136"/>
      <c r="B592" s="115"/>
      <c r="C592" s="96" t="s">
        <v>132</v>
      </c>
      <c r="D592" s="97" t="s">
        <v>61</v>
      </c>
      <c r="E592" s="96">
        <v>16.21</v>
      </c>
      <c r="F592" s="95">
        <v>80</v>
      </c>
      <c r="G592" s="90">
        <f t="shared" si="14"/>
        <v>1296.8</v>
      </c>
      <c r="H592" s="93"/>
    </row>
    <row r="593" customHeight="1" spans="1:8">
      <c r="A593" s="136"/>
      <c r="B593" s="115"/>
      <c r="C593" s="96" t="s">
        <v>65</v>
      </c>
      <c r="D593" s="97" t="s">
        <v>59</v>
      </c>
      <c r="E593" s="96">
        <v>0.53</v>
      </c>
      <c r="F593" s="95">
        <v>340</v>
      </c>
      <c r="G593" s="90">
        <f t="shared" si="14"/>
        <v>180.2</v>
      </c>
      <c r="H593" s="93"/>
    </row>
    <row r="594" customHeight="1" spans="1:8">
      <c r="A594" s="136"/>
      <c r="B594" s="115"/>
      <c r="C594" s="96" t="s">
        <v>67</v>
      </c>
      <c r="D594" s="97" t="s">
        <v>61</v>
      </c>
      <c r="E594" s="96">
        <v>0.79</v>
      </c>
      <c r="F594" s="95">
        <v>180</v>
      </c>
      <c r="G594" s="90">
        <f t="shared" si="14"/>
        <v>142.2</v>
      </c>
      <c r="H594" s="93"/>
    </row>
    <row r="595" customHeight="1" spans="1:8">
      <c r="A595" s="136"/>
      <c r="B595" s="115"/>
      <c r="C595" s="96"/>
      <c r="D595" s="97" t="s">
        <v>61</v>
      </c>
      <c r="E595" s="96">
        <v>1.7</v>
      </c>
      <c r="F595" s="95">
        <v>180</v>
      </c>
      <c r="G595" s="90">
        <f t="shared" si="14"/>
        <v>306</v>
      </c>
      <c r="H595" s="93"/>
    </row>
    <row r="596" customHeight="1" spans="1:8">
      <c r="A596" s="136"/>
      <c r="B596" s="115"/>
      <c r="C596" s="96"/>
      <c r="D596" s="97" t="s">
        <v>61</v>
      </c>
      <c r="E596" s="96">
        <v>2.15</v>
      </c>
      <c r="F596" s="95">
        <v>180</v>
      </c>
      <c r="G596" s="90">
        <f t="shared" si="14"/>
        <v>387</v>
      </c>
      <c r="H596" s="93"/>
    </row>
    <row r="597" customHeight="1" spans="1:8">
      <c r="A597" s="136"/>
      <c r="B597" s="115"/>
      <c r="C597" s="96" t="s">
        <v>183</v>
      </c>
      <c r="D597" s="97" t="s">
        <v>61</v>
      </c>
      <c r="E597" s="96">
        <v>1.04</v>
      </c>
      <c r="F597" s="95">
        <v>180</v>
      </c>
      <c r="G597" s="90">
        <f t="shared" si="14"/>
        <v>187.2</v>
      </c>
      <c r="H597" s="93"/>
    </row>
    <row r="598" customHeight="1" spans="1:8">
      <c r="A598" s="136"/>
      <c r="B598" s="115"/>
      <c r="C598" s="96" t="s">
        <v>104</v>
      </c>
      <c r="D598" s="97" t="s">
        <v>59</v>
      </c>
      <c r="E598" s="96">
        <v>13.1</v>
      </c>
      <c r="F598" s="95">
        <v>100</v>
      </c>
      <c r="G598" s="90">
        <f t="shared" si="14"/>
        <v>1310</v>
      </c>
      <c r="H598" s="93"/>
    </row>
    <row r="599" customHeight="1" spans="1:8">
      <c r="A599" s="136"/>
      <c r="B599" s="115"/>
      <c r="C599" s="96" t="s">
        <v>64</v>
      </c>
      <c r="D599" s="97" t="s">
        <v>61</v>
      </c>
      <c r="E599" s="96">
        <v>3.53</v>
      </c>
      <c r="F599" s="95">
        <v>340</v>
      </c>
      <c r="G599" s="90">
        <f t="shared" si="14"/>
        <v>1200.2</v>
      </c>
      <c r="H599" s="93"/>
    </row>
    <row r="600" customHeight="1" spans="1:8">
      <c r="A600" s="136"/>
      <c r="B600" s="115"/>
      <c r="C600" s="96" t="s">
        <v>133</v>
      </c>
      <c r="D600" s="97" t="s">
        <v>61</v>
      </c>
      <c r="E600" s="96">
        <v>1.38</v>
      </c>
      <c r="F600" s="95">
        <v>340</v>
      </c>
      <c r="G600" s="90">
        <f t="shared" si="14"/>
        <v>469.2</v>
      </c>
      <c r="H600" s="93"/>
    </row>
    <row r="601" customHeight="1" spans="1:8">
      <c r="A601" s="136"/>
      <c r="B601" s="115"/>
      <c r="C601" s="96" t="s">
        <v>66</v>
      </c>
      <c r="D601" s="97" t="s">
        <v>61</v>
      </c>
      <c r="E601" s="96">
        <v>0.49</v>
      </c>
      <c r="F601" s="95">
        <v>120</v>
      </c>
      <c r="G601" s="90">
        <f t="shared" si="14"/>
        <v>58.8</v>
      </c>
      <c r="H601" s="93"/>
    </row>
    <row r="602" customHeight="1" spans="1:8">
      <c r="A602" s="136"/>
      <c r="B602" s="115"/>
      <c r="C602" s="96" t="s">
        <v>107</v>
      </c>
      <c r="D602" s="97" t="s">
        <v>71</v>
      </c>
      <c r="E602" s="98">
        <v>1</v>
      </c>
      <c r="F602" s="95">
        <v>400</v>
      </c>
      <c r="G602" s="90">
        <f t="shared" si="14"/>
        <v>400</v>
      </c>
      <c r="H602" s="93"/>
    </row>
    <row r="603" customHeight="1" spans="1:8">
      <c r="A603" s="136"/>
      <c r="B603" s="115"/>
      <c r="C603" s="96" t="s">
        <v>228</v>
      </c>
      <c r="D603" s="97" t="s">
        <v>73</v>
      </c>
      <c r="E603" s="98">
        <v>1</v>
      </c>
      <c r="F603" s="95">
        <v>2000</v>
      </c>
      <c r="G603" s="90">
        <f t="shared" si="14"/>
        <v>2000</v>
      </c>
      <c r="H603" s="93"/>
    </row>
    <row r="604" customHeight="1" spans="1:8">
      <c r="A604" s="136"/>
      <c r="B604" s="115"/>
      <c r="C604" s="96" t="s">
        <v>75</v>
      </c>
      <c r="D604" s="97" t="s">
        <v>73</v>
      </c>
      <c r="E604" s="98">
        <v>1</v>
      </c>
      <c r="F604" s="95">
        <v>4000</v>
      </c>
      <c r="G604" s="90">
        <f t="shared" si="14"/>
        <v>4000</v>
      </c>
      <c r="H604" s="93"/>
    </row>
    <row r="605" customHeight="1" spans="1:8">
      <c r="A605" s="136"/>
      <c r="B605" s="115"/>
      <c r="C605" s="96" t="s">
        <v>77</v>
      </c>
      <c r="D605" s="97" t="s">
        <v>59</v>
      </c>
      <c r="E605" s="96">
        <v>199.07</v>
      </c>
      <c r="F605" s="95">
        <v>820</v>
      </c>
      <c r="G605" s="90">
        <f t="shared" si="14"/>
        <v>163237.4</v>
      </c>
      <c r="H605" s="93"/>
    </row>
    <row r="606" customHeight="1" spans="1:8">
      <c r="A606" s="136"/>
      <c r="B606" s="120"/>
      <c r="C606" s="96" t="s">
        <v>254</v>
      </c>
      <c r="D606" s="97" t="s">
        <v>59</v>
      </c>
      <c r="E606" s="96">
        <v>96.33</v>
      </c>
      <c r="F606" s="95">
        <v>560</v>
      </c>
      <c r="G606" s="90">
        <f t="shared" si="14"/>
        <v>53944.8</v>
      </c>
      <c r="H606" s="93"/>
    </row>
    <row r="607" s="70" customFormat="1" customHeight="1" spans="1:8">
      <c r="A607" s="137"/>
      <c r="B607" s="86" t="s">
        <v>80</v>
      </c>
      <c r="C607" s="101"/>
      <c r="D607" s="101"/>
      <c r="E607" s="102"/>
      <c r="F607" s="103"/>
      <c r="G607" s="104">
        <f>SUM(G566:G606)</f>
        <v>256485.6</v>
      </c>
      <c r="H607" s="105"/>
    </row>
    <row r="608" customHeight="1" spans="1:8">
      <c r="A608" s="86">
        <v>21</v>
      </c>
      <c r="B608" s="114" t="s">
        <v>501</v>
      </c>
      <c r="C608" s="88" t="s">
        <v>208</v>
      </c>
      <c r="D608" s="88" t="s">
        <v>12</v>
      </c>
      <c r="E608" s="94">
        <v>3</v>
      </c>
      <c r="F608" s="95">
        <v>3000</v>
      </c>
      <c r="G608" s="90">
        <f t="shared" ref="G608:G612" si="15">E608*F608</f>
        <v>9000</v>
      </c>
      <c r="H608" s="91"/>
    </row>
    <row r="609" customHeight="1" spans="1:8">
      <c r="A609" s="86"/>
      <c r="B609" s="115"/>
      <c r="C609" s="88" t="s">
        <v>502</v>
      </c>
      <c r="D609" s="88" t="s">
        <v>12</v>
      </c>
      <c r="E609" s="94">
        <v>1</v>
      </c>
      <c r="F609" s="95">
        <v>4500</v>
      </c>
      <c r="G609" s="90">
        <f t="shared" si="15"/>
        <v>4500</v>
      </c>
      <c r="H609" s="93"/>
    </row>
    <row r="610" customHeight="1" spans="1:8">
      <c r="A610" s="86"/>
      <c r="B610" s="115"/>
      <c r="C610" s="88" t="s">
        <v>503</v>
      </c>
      <c r="D610" s="88" t="s">
        <v>12</v>
      </c>
      <c r="E610" s="94">
        <v>1</v>
      </c>
      <c r="F610" s="95">
        <v>4000</v>
      </c>
      <c r="G610" s="90">
        <f t="shared" si="15"/>
        <v>4000</v>
      </c>
      <c r="H610" s="93"/>
    </row>
    <row r="611" s="69" customFormat="1" customHeight="1" spans="1:8">
      <c r="A611" s="100"/>
      <c r="B611" s="115"/>
      <c r="C611" s="88" t="s">
        <v>21</v>
      </c>
      <c r="D611" s="88" t="s">
        <v>14</v>
      </c>
      <c r="E611" s="94">
        <v>1</v>
      </c>
      <c r="F611" s="95">
        <v>120</v>
      </c>
      <c r="G611" s="90">
        <f t="shared" si="15"/>
        <v>120</v>
      </c>
      <c r="H611" s="93"/>
    </row>
    <row r="612" s="69" customFormat="1" customHeight="1" spans="1:8">
      <c r="A612" s="100"/>
      <c r="B612" s="115"/>
      <c r="C612" s="88" t="s">
        <v>479</v>
      </c>
      <c r="D612" s="88" t="s">
        <v>14</v>
      </c>
      <c r="E612" s="94">
        <v>2</v>
      </c>
      <c r="F612" s="95">
        <v>20</v>
      </c>
      <c r="G612" s="90">
        <f t="shared" si="15"/>
        <v>40</v>
      </c>
      <c r="H612" s="93"/>
    </row>
    <row r="613" s="69" customFormat="1" customHeight="1" spans="1:8">
      <c r="A613" s="100"/>
      <c r="B613" s="115"/>
      <c r="C613" s="88" t="s">
        <v>21</v>
      </c>
      <c r="D613" s="88" t="s">
        <v>14</v>
      </c>
      <c r="E613" s="94">
        <v>1</v>
      </c>
      <c r="F613" s="95">
        <v>90</v>
      </c>
      <c r="G613" s="90">
        <v>90</v>
      </c>
      <c r="H613" s="93"/>
    </row>
    <row r="614" s="69" customFormat="1" customHeight="1" spans="1:8">
      <c r="A614" s="100"/>
      <c r="B614" s="120"/>
      <c r="C614" s="88" t="s">
        <v>479</v>
      </c>
      <c r="D614" s="88" t="s">
        <v>14</v>
      </c>
      <c r="E614" s="94">
        <v>2</v>
      </c>
      <c r="F614" s="95">
        <v>20</v>
      </c>
      <c r="G614" s="90">
        <v>40</v>
      </c>
      <c r="H614" s="93"/>
    </row>
    <row r="615" s="69" customFormat="1" customHeight="1" spans="1:8">
      <c r="A615" s="100"/>
      <c r="B615" s="86" t="s">
        <v>80</v>
      </c>
      <c r="C615" s="101"/>
      <c r="D615" s="88"/>
      <c r="E615" s="102"/>
      <c r="F615" s="103"/>
      <c r="G615" s="129">
        <f>SUM(G608:G614)</f>
        <v>17790</v>
      </c>
      <c r="H615" s="105"/>
    </row>
    <row r="616" customHeight="1" spans="1:8">
      <c r="A616" s="86">
        <v>22</v>
      </c>
      <c r="B616" s="86" t="s">
        <v>504</v>
      </c>
      <c r="C616" s="88" t="s">
        <v>208</v>
      </c>
      <c r="D616" s="88" t="s">
        <v>12</v>
      </c>
      <c r="E616" s="94">
        <v>3</v>
      </c>
      <c r="F616" s="95">
        <v>3000</v>
      </c>
      <c r="G616" s="90">
        <v>9000</v>
      </c>
      <c r="H616" s="91"/>
    </row>
    <row r="617" customHeight="1" spans="1:8">
      <c r="A617" s="86"/>
      <c r="B617" s="86"/>
      <c r="C617" s="88" t="s">
        <v>11</v>
      </c>
      <c r="D617" s="88" t="s">
        <v>12</v>
      </c>
      <c r="E617" s="94">
        <v>1</v>
      </c>
      <c r="F617" s="95">
        <v>4500</v>
      </c>
      <c r="G617" s="90">
        <v>4500</v>
      </c>
      <c r="H617" s="93"/>
    </row>
    <row r="618" customHeight="1" spans="1:8">
      <c r="A618" s="86"/>
      <c r="B618" s="86"/>
      <c r="C618" s="88" t="s">
        <v>449</v>
      </c>
      <c r="D618" s="88" t="s">
        <v>14</v>
      </c>
      <c r="E618" s="94">
        <v>8</v>
      </c>
      <c r="F618" s="95">
        <v>10</v>
      </c>
      <c r="G618" s="90">
        <v>80</v>
      </c>
      <c r="H618" s="93"/>
    </row>
    <row r="619" customHeight="1" spans="1:8">
      <c r="A619" s="86"/>
      <c r="B619" s="86"/>
      <c r="C619" s="88" t="s">
        <v>445</v>
      </c>
      <c r="D619" s="88" t="s">
        <v>101</v>
      </c>
      <c r="E619" s="94">
        <v>2</v>
      </c>
      <c r="F619" s="95">
        <v>160</v>
      </c>
      <c r="G619" s="90">
        <v>320</v>
      </c>
      <c r="H619" s="93"/>
    </row>
    <row r="620" customHeight="1" spans="1:8">
      <c r="A620" s="86"/>
      <c r="B620" s="86"/>
      <c r="C620" s="88" t="s">
        <v>466</v>
      </c>
      <c r="D620" s="88" t="s">
        <v>14</v>
      </c>
      <c r="E620" s="94">
        <v>3</v>
      </c>
      <c r="F620" s="95">
        <v>100</v>
      </c>
      <c r="G620" s="90">
        <v>300</v>
      </c>
      <c r="H620" s="93"/>
    </row>
    <row r="621" customHeight="1" spans="1:8">
      <c r="A621" s="86"/>
      <c r="B621" s="86"/>
      <c r="C621" s="88" t="s">
        <v>505</v>
      </c>
      <c r="D621" s="88" t="s">
        <v>14</v>
      </c>
      <c r="E621" s="94">
        <v>1</v>
      </c>
      <c r="F621" s="95">
        <v>10</v>
      </c>
      <c r="G621" s="90">
        <v>10</v>
      </c>
      <c r="H621" s="93"/>
    </row>
    <row r="622" s="69" customFormat="1" customHeight="1" spans="1:8">
      <c r="A622" s="100"/>
      <c r="B622" s="86" t="s">
        <v>80</v>
      </c>
      <c r="C622" s="101"/>
      <c r="D622" s="88"/>
      <c r="E622" s="102"/>
      <c r="F622" s="103"/>
      <c r="G622" s="104">
        <f>SUM(G616:G621)</f>
        <v>14210</v>
      </c>
      <c r="H622" s="105"/>
    </row>
    <row r="623" customHeight="1" spans="1:8">
      <c r="A623" s="86">
        <v>23</v>
      </c>
      <c r="B623" s="114" t="s">
        <v>506</v>
      </c>
      <c r="C623" s="88" t="s">
        <v>25</v>
      </c>
      <c r="D623" s="88" t="s">
        <v>14</v>
      </c>
      <c r="E623" s="94">
        <v>4</v>
      </c>
      <c r="F623" s="95">
        <v>220</v>
      </c>
      <c r="G623" s="90">
        <f t="shared" ref="G623:G662" si="16">E623*F623</f>
        <v>880</v>
      </c>
      <c r="H623" s="91"/>
    </row>
    <row r="624" customHeight="1" spans="1:8">
      <c r="A624" s="86"/>
      <c r="B624" s="115"/>
      <c r="C624" s="88" t="s">
        <v>476</v>
      </c>
      <c r="D624" s="88" t="s">
        <v>14</v>
      </c>
      <c r="E624" s="94">
        <v>1</v>
      </c>
      <c r="F624" s="95">
        <v>50</v>
      </c>
      <c r="G624" s="90">
        <f t="shared" si="16"/>
        <v>50</v>
      </c>
      <c r="H624" s="93"/>
    </row>
    <row r="625" customHeight="1" spans="1:8">
      <c r="A625" s="86"/>
      <c r="B625" s="115"/>
      <c r="C625" s="88" t="s">
        <v>507</v>
      </c>
      <c r="D625" s="88" t="s">
        <v>14</v>
      </c>
      <c r="E625" s="94">
        <v>2</v>
      </c>
      <c r="F625" s="95">
        <v>10</v>
      </c>
      <c r="G625" s="90">
        <f t="shared" si="16"/>
        <v>20</v>
      </c>
      <c r="H625" s="93"/>
    </row>
    <row r="626" customHeight="1" spans="1:8">
      <c r="A626" s="86"/>
      <c r="B626" s="115"/>
      <c r="C626" s="88" t="s">
        <v>144</v>
      </c>
      <c r="D626" s="88" t="s">
        <v>14</v>
      </c>
      <c r="E626" s="94">
        <v>2</v>
      </c>
      <c r="F626" s="95">
        <v>90</v>
      </c>
      <c r="G626" s="90">
        <f t="shared" si="16"/>
        <v>180</v>
      </c>
      <c r="H626" s="93"/>
    </row>
    <row r="627" customHeight="1" spans="1:8">
      <c r="A627" s="86"/>
      <c r="B627" s="115"/>
      <c r="C627" s="88" t="s">
        <v>17</v>
      </c>
      <c r="D627" s="88" t="s">
        <v>14</v>
      </c>
      <c r="E627" s="94">
        <v>3</v>
      </c>
      <c r="F627" s="95">
        <v>200</v>
      </c>
      <c r="G627" s="90">
        <f t="shared" si="16"/>
        <v>600</v>
      </c>
      <c r="H627" s="93"/>
    </row>
    <row r="628" customHeight="1" spans="1:8">
      <c r="A628" s="86"/>
      <c r="B628" s="115"/>
      <c r="C628" s="88" t="s">
        <v>19</v>
      </c>
      <c r="D628" s="88" t="s">
        <v>14</v>
      </c>
      <c r="E628" s="94">
        <v>3</v>
      </c>
      <c r="F628" s="95">
        <v>20</v>
      </c>
      <c r="G628" s="90">
        <f t="shared" si="16"/>
        <v>60</v>
      </c>
      <c r="H628" s="93"/>
    </row>
    <row r="629" customHeight="1" spans="1:8">
      <c r="A629" s="86"/>
      <c r="B629" s="115"/>
      <c r="C629" s="88" t="s">
        <v>160</v>
      </c>
      <c r="D629" s="88" t="s">
        <v>14</v>
      </c>
      <c r="E629" s="94">
        <v>1</v>
      </c>
      <c r="F629" s="95">
        <v>10</v>
      </c>
      <c r="G629" s="90">
        <f t="shared" si="16"/>
        <v>10</v>
      </c>
      <c r="H629" s="93"/>
    </row>
    <row r="630" customHeight="1" spans="1:8">
      <c r="A630" s="86"/>
      <c r="B630" s="115"/>
      <c r="C630" s="88" t="s">
        <v>208</v>
      </c>
      <c r="D630" s="88" t="s">
        <v>12</v>
      </c>
      <c r="E630" s="94">
        <v>8</v>
      </c>
      <c r="F630" s="95">
        <v>3000</v>
      </c>
      <c r="G630" s="90">
        <f t="shared" si="16"/>
        <v>24000</v>
      </c>
      <c r="H630" s="93"/>
    </row>
    <row r="631" customHeight="1" spans="1:8">
      <c r="A631" s="86"/>
      <c r="B631" s="115"/>
      <c r="C631" s="88" t="s">
        <v>200</v>
      </c>
      <c r="D631" s="88" t="s">
        <v>14</v>
      </c>
      <c r="E631" s="94">
        <v>2</v>
      </c>
      <c r="F631" s="95">
        <v>10</v>
      </c>
      <c r="G631" s="90">
        <f t="shared" si="16"/>
        <v>20</v>
      </c>
      <c r="H631" s="93"/>
    </row>
    <row r="632" customHeight="1" spans="1:8">
      <c r="A632" s="86"/>
      <c r="B632" s="115"/>
      <c r="C632" s="88" t="s">
        <v>486</v>
      </c>
      <c r="D632" s="88" t="s">
        <v>14</v>
      </c>
      <c r="E632" s="94">
        <v>1</v>
      </c>
      <c r="F632" s="95">
        <v>100</v>
      </c>
      <c r="G632" s="90">
        <f t="shared" si="16"/>
        <v>100</v>
      </c>
      <c r="H632" s="93"/>
    </row>
    <row r="633" customHeight="1" spans="1:8">
      <c r="A633" s="86"/>
      <c r="B633" s="115"/>
      <c r="C633" s="88" t="s">
        <v>438</v>
      </c>
      <c r="D633" s="88" t="s">
        <v>14</v>
      </c>
      <c r="E633" s="94">
        <v>1</v>
      </c>
      <c r="F633" s="95">
        <v>600</v>
      </c>
      <c r="G633" s="90">
        <f t="shared" si="16"/>
        <v>600</v>
      </c>
      <c r="H633" s="93"/>
    </row>
    <row r="634" customHeight="1" spans="1:8">
      <c r="A634" s="86"/>
      <c r="B634" s="115"/>
      <c r="C634" s="88" t="s">
        <v>88</v>
      </c>
      <c r="D634" s="88" t="s">
        <v>14</v>
      </c>
      <c r="E634" s="94">
        <v>4</v>
      </c>
      <c r="F634" s="95">
        <v>10</v>
      </c>
      <c r="G634" s="90">
        <f t="shared" si="16"/>
        <v>40</v>
      </c>
      <c r="H634" s="93"/>
    </row>
    <row r="635" customHeight="1" spans="1:8">
      <c r="A635" s="86"/>
      <c r="B635" s="115"/>
      <c r="C635" s="88" t="s">
        <v>425</v>
      </c>
      <c r="D635" s="88" t="s">
        <v>14</v>
      </c>
      <c r="E635" s="94">
        <v>2</v>
      </c>
      <c r="F635" s="95">
        <v>20</v>
      </c>
      <c r="G635" s="90">
        <f t="shared" si="16"/>
        <v>40</v>
      </c>
      <c r="H635" s="93"/>
    </row>
    <row r="636" customHeight="1" spans="1:8">
      <c r="A636" s="86"/>
      <c r="B636" s="115"/>
      <c r="C636" s="88" t="s">
        <v>508</v>
      </c>
      <c r="D636" s="88" t="s">
        <v>14</v>
      </c>
      <c r="E636" s="94">
        <v>1</v>
      </c>
      <c r="F636" s="95">
        <v>200</v>
      </c>
      <c r="G636" s="90">
        <f t="shared" si="16"/>
        <v>200</v>
      </c>
      <c r="H636" s="93"/>
    </row>
    <row r="637" customHeight="1" spans="1:8">
      <c r="A637" s="86"/>
      <c r="B637" s="115"/>
      <c r="C637" s="88" t="s">
        <v>45</v>
      </c>
      <c r="D637" s="88" t="s">
        <v>14</v>
      </c>
      <c r="E637" s="94">
        <v>1</v>
      </c>
      <c r="F637" s="95">
        <v>100</v>
      </c>
      <c r="G637" s="90">
        <f t="shared" si="16"/>
        <v>100</v>
      </c>
      <c r="H637" s="93"/>
    </row>
    <row r="638" customHeight="1" spans="1:8">
      <c r="A638" s="86"/>
      <c r="B638" s="115"/>
      <c r="C638" s="88" t="s">
        <v>426</v>
      </c>
      <c r="D638" s="88" t="s">
        <v>14</v>
      </c>
      <c r="E638" s="94">
        <v>4</v>
      </c>
      <c r="F638" s="95">
        <v>100</v>
      </c>
      <c r="G638" s="90">
        <f t="shared" si="16"/>
        <v>400</v>
      </c>
      <c r="H638" s="93"/>
    </row>
    <row r="639" customHeight="1" spans="1:8">
      <c r="A639" s="86"/>
      <c r="B639" s="115"/>
      <c r="C639" s="88" t="s">
        <v>90</v>
      </c>
      <c r="D639" s="88" t="s">
        <v>14</v>
      </c>
      <c r="E639" s="94">
        <v>6</v>
      </c>
      <c r="F639" s="95">
        <v>120</v>
      </c>
      <c r="G639" s="90">
        <f t="shared" si="16"/>
        <v>720</v>
      </c>
      <c r="H639" s="93"/>
    </row>
    <row r="640" customHeight="1" spans="1:8">
      <c r="A640" s="86"/>
      <c r="B640" s="115"/>
      <c r="C640" s="88" t="s">
        <v>445</v>
      </c>
      <c r="D640" s="88" t="s">
        <v>101</v>
      </c>
      <c r="E640" s="94">
        <v>4</v>
      </c>
      <c r="F640" s="95">
        <v>160</v>
      </c>
      <c r="G640" s="90">
        <f t="shared" si="16"/>
        <v>640</v>
      </c>
      <c r="H640" s="93"/>
    </row>
    <row r="641" customHeight="1" spans="1:8">
      <c r="A641" s="86"/>
      <c r="B641" s="115"/>
      <c r="C641" s="88" t="s">
        <v>509</v>
      </c>
      <c r="D641" s="88" t="s">
        <v>14</v>
      </c>
      <c r="E641" s="94">
        <v>3</v>
      </c>
      <c r="F641" s="95">
        <v>90</v>
      </c>
      <c r="G641" s="90">
        <f t="shared" si="16"/>
        <v>270</v>
      </c>
      <c r="H641" s="93"/>
    </row>
    <row r="642" customHeight="1" spans="1:8">
      <c r="A642" s="86"/>
      <c r="B642" s="115"/>
      <c r="C642" s="88" t="s">
        <v>24</v>
      </c>
      <c r="D642" s="88" t="s">
        <v>14</v>
      </c>
      <c r="E642" s="94">
        <v>1</v>
      </c>
      <c r="F642" s="95">
        <v>90</v>
      </c>
      <c r="G642" s="90">
        <f t="shared" si="16"/>
        <v>90</v>
      </c>
      <c r="H642" s="93"/>
    </row>
    <row r="643" customHeight="1" spans="1:8">
      <c r="A643" s="86"/>
      <c r="B643" s="115"/>
      <c r="C643" s="88" t="s">
        <v>126</v>
      </c>
      <c r="D643" s="88" t="s">
        <v>14</v>
      </c>
      <c r="E643" s="94">
        <v>2</v>
      </c>
      <c r="F643" s="95">
        <v>90</v>
      </c>
      <c r="G643" s="90">
        <f t="shared" si="16"/>
        <v>180</v>
      </c>
      <c r="H643" s="93"/>
    </row>
    <row r="644" customHeight="1" spans="1:8">
      <c r="A644" s="86"/>
      <c r="B644" s="115"/>
      <c r="C644" s="88" t="s">
        <v>16</v>
      </c>
      <c r="D644" s="88" t="s">
        <v>14</v>
      </c>
      <c r="E644" s="94">
        <v>2</v>
      </c>
      <c r="F644" s="95">
        <v>200</v>
      </c>
      <c r="G644" s="90">
        <f t="shared" si="16"/>
        <v>400</v>
      </c>
      <c r="H644" s="93"/>
    </row>
    <row r="645" customHeight="1" spans="1:8">
      <c r="A645" s="86"/>
      <c r="B645" s="115"/>
      <c r="C645" s="88" t="s">
        <v>15</v>
      </c>
      <c r="D645" s="88" t="s">
        <v>14</v>
      </c>
      <c r="E645" s="94">
        <v>2</v>
      </c>
      <c r="F645" s="95">
        <v>120</v>
      </c>
      <c r="G645" s="90">
        <f t="shared" si="16"/>
        <v>240</v>
      </c>
      <c r="H645" s="93"/>
    </row>
    <row r="646" customHeight="1" spans="1:8">
      <c r="A646" s="86"/>
      <c r="B646" s="115"/>
      <c r="C646" s="88" t="s">
        <v>89</v>
      </c>
      <c r="D646" s="88" t="s">
        <v>14</v>
      </c>
      <c r="E646" s="94">
        <v>2</v>
      </c>
      <c r="F646" s="95">
        <v>90</v>
      </c>
      <c r="G646" s="90">
        <f t="shared" si="16"/>
        <v>180</v>
      </c>
      <c r="H646" s="93"/>
    </row>
    <row r="647" customHeight="1" spans="1:8">
      <c r="A647" s="86"/>
      <c r="B647" s="115"/>
      <c r="C647" s="88" t="s">
        <v>45</v>
      </c>
      <c r="D647" s="88" t="s">
        <v>14</v>
      </c>
      <c r="E647" s="94">
        <v>1</v>
      </c>
      <c r="F647" s="95">
        <v>100</v>
      </c>
      <c r="G647" s="90">
        <f t="shared" si="16"/>
        <v>100</v>
      </c>
      <c r="H647" s="93"/>
    </row>
    <row r="648" customHeight="1" spans="1:8">
      <c r="A648" s="86"/>
      <c r="B648" s="115"/>
      <c r="C648" s="88" t="s">
        <v>437</v>
      </c>
      <c r="D648" s="88" t="s">
        <v>14</v>
      </c>
      <c r="E648" s="94">
        <v>2</v>
      </c>
      <c r="F648" s="95">
        <v>50</v>
      </c>
      <c r="G648" s="90">
        <f t="shared" si="16"/>
        <v>100</v>
      </c>
      <c r="H648" s="93"/>
    </row>
    <row r="649" customHeight="1" spans="1:8">
      <c r="A649" s="86"/>
      <c r="B649" s="115"/>
      <c r="C649" s="88" t="s">
        <v>426</v>
      </c>
      <c r="D649" s="88" t="s">
        <v>14</v>
      </c>
      <c r="E649" s="94">
        <v>4</v>
      </c>
      <c r="F649" s="95">
        <v>100</v>
      </c>
      <c r="G649" s="90">
        <f t="shared" si="16"/>
        <v>400</v>
      </c>
      <c r="H649" s="93"/>
    </row>
    <row r="650" customHeight="1" spans="1:8">
      <c r="A650" s="86"/>
      <c r="B650" s="115"/>
      <c r="C650" s="88" t="s">
        <v>25</v>
      </c>
      <c r="D650" s="88" t="s">
        <v>14</v>
      </c>
      <c r="E650" s="94">
        <v>11</v>
      </c>
      <c r="F650" s="95">
        <v>220</v>
      </c>
      <c r="G650" s="90">
        <f t="shared" si="16"/>
        <v>2420</v>
      </c>
      <c r="H650" s="93"/>
    </row>
    <row r="651" customHeight="1" spans="1:8">
      <c r="A651" s="86"/>
      <c r="B651" s="115"/>
      <c r="C651" s="88" t="s">
        <v>90</v>
      </c>
      <c r="D651" s="88" t="s">
        <v>14</v>
      </c>
      <c r="E651" s="94">
        <v>6</v>
      </c>
      <c r="F651" s="95">
        <v>90</v>
      </c>
      <c r="G651" s="90">
        <f t="shared" si="16"/>
        <v>540</v>
      </c>
      <c r="H651" s="93"/>
    </row>
    <row r="652" customHeight="1" spans="1:8">
      <c r="A652" s="86"/>
      <c r="B652" s="115"/>
      <c r="C652" s="88" t="s">
        <v>41</v>
      </c>
      <c r="D652" s="88" t="s">
        <v>14</v>
      </c>
      <c r="E652" s="94">
        <v>1</v>
      </c>
      <c r="F652" s="95">
        <v>90</v>
      </c>
      <c r="G652" s="90">
        <f t="shared" si="16"/>
        <v>90</v>
      </c>
      <c r="H652" s="93"/>
    </row>
    <row r="653" customHeight="1" spans="1:8">
      <c r="A653" s="86"/>
      <c r="B653" s="115"/>
      <c r="C653" s="88" t="s">
        <v>510</v>
      </c>
      <c r="D653" s="88" t="s">
        <v>14</v>
      </c>
      <c r="E653" s="94">
        <v>2</v>
      </c>
      <c r="F653" s="95">
        <v>80</v>
      </c>
      <c r="G653" s="90">
        <f t="shared" si="16"/>
        <v>160</v>
      </c>
      <c r="H653" s="93"/>
    </row>
    <row r="654" customHeight="1" spans="1:8">
      <c r="A654" s="86"/>
      <c r="B654" s="115"/>
      <c r="C654" s="88" t="s">
        <v>113</v>
      </c>
      <c r="D654" s="88" t="s">
        <v>14</v>
      </c>
      <c r="E654" s="94">
        <v>2</v>
      </c>
      <c r="F654" s="95">
        <v>220</v>
      </c>
      <c r="G654" s="90">
        <f t="shared" si="16"/>
        <v>440</v>
      </c>
      <c r="H654" s="93"/>
    </row>
    <row r="655" customHeight="1" spans="1:8">
      <c r="A655" s="86"/>
      <c r="B655" s="115"/>
      <c r="C655" s="88" t="s">
        <v>225</v>
      </c>
      <c r="D655" s="88" t="s">
        <v>14</v>
      </c>
      <c r="E655" s="94">
        <v>1</v>
      </c>
      <c r="F655" s="95">
        <v>90</v>
      </c>
      <c r="G655" s="90">
        <f t="shared" si="16"/>
        <v>90</v>
      </c>
      <c r="H655" s="93"/>
    </row>
    <row r="656" customHeight="1" spans="1:8">
      <c r="A656" s="86"/>
      <c r="B656" s="115"/>
      <c r="C656" s="88" t="s">
        <v>17</v>
      </c>
      <c r="D656" s="88" t="s">
        <v>14</v>
      </c>
      <c r="E656" s="94">
        <v>2</v>
      </c>
      <c r="F656" s="95">
        <v>200</v>
      </c>
      <c r="G656" s="90">
        <f t="shared" si="16"/>
        <v>400</v>
      </c>
      <c r="H656" s="93"/>
    </row>
    <row r="657" customHeight="1" spans="1:8">
      <c r="A657" s="86"/>
      <c r="B657" s="115"/>
      <c r="C657" s="96" t="s">
        <v>58</v>
      </c>
      <c r="D657" s="97" t="s">
        <v>59</v>
      </c>
      <c r="E657" s="96">
        <v>30.88</v>
      </c>
      <c r="F657" s="95">
        <v>65</v>
      </c>
      <c r="G657" s="90">
        <f t="shared" si="16"/>
        <v>2007.2</v>
      </c>
      <c r="H657" s="93"/>
    </row>
    <row r="658" customHeight="1" spans="1:8">
      <c r="A658" s="86"/>
      <c r="B658" s="115"/>
      <c r="C658" s="96" t="s">
        <v>228</v>
      </c>
      <c r="D658" s="97" t="s">
        <v>73</v>
      </c>
      <c r="E658" s="98">
        <v>1</v>
      </c>
      <c r="F658" s="95">
        <v>2000</v>
      </c>
      <c r="G658" s="90">
        <f t="shared" si="16"/>
        <v>2000</v>
      </c>
      <c r="H658" s="93"/>
    </row>
    <row r="659" customHeight="1" spans="1:8">
      <c r="A659" s="86"/>
      <c r="B659" s="115"/>
      <c r="C659" s="96" t="s">
        <v>76</v>
      </c>
      <c r="D659" s="97" t="s">
        <v>61</v>
      </c>
      <c r="E659" s="96">
        <v>16.94</v>
      </c>
      <c r="F659" s="95">
        <v>70</v>
      </c>
      <c r="G659" s="90">
        <f t="shared" si="16"/>
        <v>1185.8</v>
      </c>
      <c r="H659" s="93"/>
    </row>
    <row r="660" customHeight="1" spans="1:8">
      <c r="A660" s="86"/>
      <c r="B660" s="115"/>
      <c r="C660" s="96" t="s">
        <v>77</v>
      </c>
      <c r="D660" s="97" t="s">
        <v>59</v>
      </c>
      <c r="E660" s="96">
        <v>111.32</v>
      </c>
      <c r="F660" s="95">
        <v>820</v>
      </c>
      <c r="G660" s="90">
        <f t="shared" si="16"/>
        <v>91282.4</v>
      </c>
      <c r="H660" s="93"/>
    </row>
    <row r="661" customHeight="1" spans="1:8">
      <c r="A661" s="86"/>
      <c r="B661" s="115"/>
      <c r="C661" s="96" t="s">
        <v>78</v>
      </c>
      <c r="D661" s="97" t="s">
        <v>59</v>
      </c>
      <c r="E661" s="96">
        <v>41.16</v>
      </c>
      <c r="F661" s="95">
        <v>560</v>
      </c>
      <c r="G661" s="90">
        <f t="shared" si="16"/>
        <v>23049.6</v>
      </c>
      <c r="H661" s="93"/>
    </row>
    <row r="662" customHeight="1" spans="1:8">
      <c r="A662" s="86"/>
      <c r="B662" s="120"/>
      <c r="C662" s="96" t="s">
        <v>468</v>
      </c>
      <c r="D662" s="97" t="s">
        <v>59</v>
      </c>
      <c r="E662" s="96">
        <v>137.12</v>
      </c>
      <c r="F662" s="95">
        <v>320</v>
      </c>
      <c r="G662" s="90">
        <f t="shared" si="16"/>
        <v>43878.4</v>
      </c>
      <c r="H662" s="93"/>
    </row>
    <row r="663" s="69" customFormat="1" customHeight="1" spans="1:8">
      <c r="A663" s="100"/>
      <c r="B663" s="86" t="s">
        <v>80</v>
      </c>
      <c r="C663" s="101"/>
      <c r="D663" s="88"/>
      <c r="E663" s="102"/>
      <c r="F663" s="103"/>
      <c r="G663" s="104">
        <f>SUM(G623:G662)</f>
        <v>198163.4</v>
      </c>
      <c r="H663" s="105"/>
    </row>
    <row r="664" customHeight="1" spans="1:8">
      <c r="A664" s="132">
        <v>24</v>
      </c>
      <c r="B664" s="86" t="s">
        <v>511</v>
      </c>
      <c r="C664" s="88" t="s">
        <v>208</v>
      </c>
      <c r="D664" s="88" t="s">
        <v>12</v>
      </c>
      <c r="E664" s="94">
        <v>2</v>
      </c>
      <c r="F664" s="95">
        <v>3000</v>
      </c>
      <c r="G664" s="90">
        <v>6000</v>
      </c>
      <c r="H664" s="91"/>
    </row>
    <row r="665" s="69" customFormat="1" customHeight="1" spans="1:8">
      <c r="A665" s="133"/>
      <c r="B665" s="86" t="s">
        <v>80</v>
      </c>
      <c r="C665" s="101"/>
      <c r="D665" s="88"/>
      <c r="E665" s="102"/>
      <c r="F665" s="103"/>
      <c r="G665" s="104">
        <f>SUM(G664:G664)</f>
        <v>6000</v>
      </c>
      <c r="H665" s="105"/>
    </row>
    <row r="666" customHeight="1" spans="1:8">
      <c r="A666" s="132">
        <v>25</v>
      </c>
      <c r="B666" s="114" t="s">
        <v>512</v>
      </c>
      <c r="C666" s="88" t="s">
        <v>208</v>
      </c>
      <c r="D666" s="88" t="s">
        <v>12</v>
      </c>
      <c r="E666" s="94">
        <v>6</v>
      </c>
      <c r="F666" s="95">
        <v>3000</v>
      </c>
      <c r="G666" s="90">
        <v>18000</v>
      </c>
      <c r="H666" s="91"/>
    </row>
    <row r="667" customHeight="1" spans="1:8">
      <c r="A667" s="132"/>
      <c r="B667" s="115"/>
      <c r="C667" s="88" t="s">
        <v>16</v>
      </c>
      <c r="D667" s="88" t="s">
        <v>14</v>
      </c>
      <c r="E667" s="94">
        <v>3</v>
      </c>
      <c r="F667" s="95">
        <v>200</v>
      </c>
      <c r="G667" s="90">
        <v>600</v>
      </c>
      <c r="H667" s="93"/>
    </row>
    <row r="668" customHeight="1" spans="1:8">
      <c r="A668" s="132"/>
      <c r="B668" s="115"/>
      <c r="C668" s="88" t="s">
        <v>113</v>
      </c>
      <c r="D668" s="88" t="s">
        <v>14</v>
      </c>
      <c r="E668" s="94">
        <v>2</v>
      </c>
      <c r="F668" s="95">
        <v>220</v>
      </c>
      <c r="G668" s="90">
        <v>4400</v>
      </c>
      <c r="H668" s="93"/>
    </row>
    <row r="669" customHeight="1" spans="1:8">
      <c r="A669" s="132"/>
      <c r="B669" s="115"/>
      <c r="C669" s="88" t="s">
        <v>452</v>
      </c>
      <c r="D669" s="88" t="s">
        <v>14</v>
      </c>
      <c r="E669" s="94">
        <v>1</v>
      </c>
      <c r="F669" s="95">
        <v>20</v>
      </c>
      <c r="G669" s="90">
        <v>40</v>
      </c>
      <c r="H669" s="93"/>
    </row>
    <row r="670" customHeight="1" spans="1:8">
      <c r="A670" s="132"/>
      <c r="B670" s="115"/>
      <c r="C670" s="88" t="s">
        <v>25</v>
      </c>
      <c r="D670" s="88" t="s">
        <v>14</v>
      </c>
      <c r="E670" s="94">
        <v>1</v>
      </c>
      <c r="F670" s="95">
        <v>220</v>
      </c>
      <c r="G670" s="90">
        <v>220</v>
      </c>
      <c r="H670" s="93"/>
    </row>
    <row r="671" customHeight="1" spans="1:8">
      <c r="A671" s="132"/>
      <c r="B671" s="115"/>
      <c r="C671" s="88" t="s">
        <v>89</v>
      </c>
      <c r="D671" s="88" t="s">
        <v>14</v>
      </c>
      <c r="E671" s="94">
        <v>1</v>
      </c>
      <c r="F671" s="95">
        <v>20</v>
      </c>
      <c r="G671" s="90">
        <v>20</v>
      </c>
      <c r="H671" s="93"/>
    </row>
    <row r="672" customHeight="1" spans="1:8">
      <c r="A672" s="132"/>
      <c r="B672" s="115"/>
      <c r="C672" s="96" t="s">
        <v>58</v>
      </c>
      <c r="D672" s="97" t="s">
        <v>59</v>
      </c>
      <c r="E672" s="96">
        <v>44.75</v>
      </c>
      <c r="F672" s="95">
        <v>65</v>
      </c>
      <c r="G672" s="90">
        <f t="shared" ref="G672:G684" si="17">E672*F672</f>
        <v>2908.75</v>
      </c>
      <c r="H672" s="93"/>
    </row>
    <row r="673" customHeight="1" spans="1:8">
      <c r="A673" s="132"/>
      <c r="B673" s="115"/>
      <c r="C673" s="96"/>
      <c r="D673" s="97" t="s">
        <v>59</v>
      </c>
      <c r="E673" s="96">
        <v>86.56</v>
      </c>
      <c r="F673" s="95">
        <v>65</v>
      </c>
      <c r="G673" s="90">
        <f t="shared" si="17"/>
        <v>5626.4</v>
      </c>
      <c r="H673" s="93"/>
    </row>
    <row r="674" customHeight="1" spans="1:8">
      <c r="A674" s="132"/>
      <c r="B674" s="115"/>
      <c r="C674" s="96" t="s">
        <v>60</v>
      </c>
      <c r="D674" s="97" t="s">
        <v>61</v>
      </c>
      <c r="E674" s="96">
        <v>13.15</v>
      </c>
      <c r="F674" s="95">
        <v>180</v>
      </c>
      <c r="G674" s="90">
        <f t="shared" si="17"/>
        <v>2367</v>
      </c>
      <c r="H674" s="93"/>
    </row>
    <row r="675" customHeight="1" spans="1:8">
      <c r="A675" s="132"/>
      <c r="B675" s="115"/>
      <c r="C675" s="96"/>
      <c r="D675" s="97" t="s">
        <v>61</v>
      </c>
      <c r="E675" s="96">
        <v>2.1</v>
      </c>
      <c r="F675" s="95">
        <v>180</v>
      </c>
      <c r="G675" s="90">
        <f t="shared" si="17"/>
        <v>378</v>
      </c>
      <c r="H675" s="93"/>
    </row>
    <row r="676" customHeight="1" spans="1:8">
      <c r="A676" s="132"/>
      <c r="B676" s="115"/>
      <c r="C676" s="96" t="s">
        <v>132</v>
      </c>
      <c r="D676" s="97" t="s">
        <v>61</v>
      </c>
      <c r="E676" s="96">
        <v>11.31</v>
      </c>
      <c r="F676" s="95">
        <v>80</v>
      </c>
      <c r="G676" s="90">
        <f t="shared" si="17"/>
        <v>904.8</v>
      </c>
      <c r="H676" s="93"/>
    </row>
    <row r="677" customHeight="1" spans="1:8">
      <c r="A677" s="132"/>
      <c r="B677" s="115"/>
      <c r="C677" s="96" t="s">
        <v>104</v>
      </c>
      <c r="D677" s="97" t="s">
        <v>59</v>
      </c>
      <c r="E677" s="96">
        <v>1.95</v>
      </c>
      <c r="F677" s="95">
        <v>100</v>
      </c>
      <c r="G677" s="90">
        <f t="shared" si="17"/>
        <v>195</v>
      </c>
      <c r="H677" s="93"/>
    </row>
    <row r="678" customHeight="1" spans="1:8">
      <c r="A678" s="132"/>
      <c r="B678" s="115"/>
      <c r="C678" s="96" t="s">
        <v>65</v>
      </c>
      <c r="D678" s="97" t="s">
        <v>59</v>
      </c>
      <c r="E678" s="96">
        <v>10.34</v>
      </c>
      <c r="F678" s="95">
        <v>340</v>
      </c>
      <c r="G678" s="90">
        <f t="shared" si="17"/>
        <v>3515.6</v>
      </c>
      <c r="H678" s="93"/>
    </row>
    <row r="679" customHeight="1" spans="1:8">
      <c r="A679" s="132"/>
      <c r="B679" s="115"/>
      <c r="C679" s="96" t="s">
        <v>66</v>
      </c>
      <c r="D679" s="97" t="s">
        <v>61</v>
      </c>
      <c r="E679" s="96">
        <v>0.51</v>
      </c>
      <c r="F679" s="95">
        <v>120</v>
      </c>
      <c r="G679" s="90">
        <f t="shared" si="17"/>
        <v>61.2</v>
      </c>
      <c r="H679" s="93"/>
    </row>
    <row r="680" customHeight="1" spans="1:8">
      <c r="A680" s="132"/>
      <c r="B680" s="115"/>
      <c r="C680" s="96" t="s">
        <v>133</v>
      </c>
      <c r="D680" s="97" t="s">
        <v>61</v>
      </c>
      <c r="E680" s="96">
        <v>1.2</v>
      </c>
      <c r="F680" s="95">
        <v>340</v>
      </c>
      <c r="G680" s="90">
        <f t="shared" si="17"/>
        <v>408</v>
      </c>
      <c r="H680" s="93"/>
    </row>
    <row r="681" customHeight="1" spans="1:8">
      <c r="A681" s="132"/>
      <c r="B681" s="115"/>
      <c r="C681" s="96" t="s">
        <v>76</v>
      </c>
      <c r="D681" s="97" t="s">
        <v>61</v>
      </c>
      <c r="E681" s="96">
        <v>11.08</v>
      </c>
      <c r="F681" s="95">
        <v>70</v>
      </c>
      <c r="G681" s="90">
        <f t="shared" si="17"/>
        <v>775.6</v>
      </c>
      <c r="H681" s="93"/>
    </row>
    <row r="682" customHeight="1" spans="1:8">
      <c r="A682" s="132"/>
      <c r="B682" s="115"/>
      <c r="C682" s="96" t="s">
        <v>77</v>
      </c>
      <c r="D682" s="97" t="s">
        <v>59</v>
      </c>
      <c r="E682" s="96">
        <v>187.12</v>
      </c>
      <c r="F682" s="95">
        <v>820</v>
      </c>
      <c r="G682" s="90">
        <f t="shared" si="17"/>
        <v>153438.4</v>
      </c>
      <c r="H682" s="93"/>
    </row>
    <row r="683" customHeight="1" spans="1:8">
      <c r="A683" s="132"/>
      <c r="B683" s="115"/>
      <c r="C683" s="96" t="s">
        <v>78</v>
      </c>
      <c r="D683" s="97" t="s">
        <v>59</v>
      </c>
      <c r="E683" s="96">
        <v>119.34</v>
      </c>
      <c r="F683" s="95">
        <v>560</v>
      </c>
      <c r="G683" s="90">
        <f t="shared" si="17"/>
        <v>66830.4</v>
      </c>
      <c r="H683" s="93"/>
    </row>
    <row r="684" customHeight="1" spans="1:8">
      <c r="A684" s="132"/>
      <c r="B684" s="120"/>
      <c r="C684" s="96" t="s">
        <v>464</v>
      </c>
      <c r="D684" s="97" t="s">
        <v>59</v>
      </c>
      <c r="E684" s="96">
        <v>6.97</v>
      </c>
      <c r="F684" s="95">
        <v>320</v>
      </c>
      <c r="G684" s="90">
        <f t="shared" si="17"/>
        <v>2230.4</v>
      </c>
      <c r="H684" s="93"/>
    </row>
    <row r="685" s="69" customFormat="1" customHeight="1" spans="1:8">
      <c r="A685" s="133"/>
      <c r="B685" s="86" t="s">
        <v>80</v>
      </c>
      <c r="C685" s="101"/>
      <c r="D685" s="88"/>
      <c r="E685" s="102"/>
      <c r="F685" s="103"/>
      <c r="G685" s="104">
        <f>SUM(G666:G684)</f>
        <v>262919.55</v>
      </c>
      <c r="H685" s="105"/>
    </row>
    <row r="686" customHeight="1" spans="1:8">
      <c r="A686" s="132">
        <v>26</v>
      </c>
      <c r="B686" s="86" t="s">
        <v>513</v>
      </c>
      <c r="C686" s="88" t="s">
        <v>11</v>
      </c>
      <c r="D686" s="88" t="s">
        <v>12</v>
      </c>
      <c r="E686" s="94">
        <v>1</v>
      </c>
      <c r="F686" s="95">
        <v>4500</v>
      </c>
      <c r="G686" s="90">
        <v>4500</v>
      </c>
      <c r="H686" s="138"/>
    </row>
    <row r="687" s="69" customFormat="1" customHeight="1" spans="1:8">
      <c r="A687" s="133"/>
      <c r="B687" s="86" t="s">
        <v>80</v>
      </c>
      <c r="C687" s="101"/>
      <c r="D687" s="88"/>
      <c r="E687" s="102"/>
      <c r="F687" s="103"/>
      <c r="G687" s="104">
        <f>SUM(G686:G686)</f>
        <v>4500</v>
      </c>
      <c r="H687" s="138"/>
    </row>
    <row r="688" customHeight="1" spans="1:8">
      <c r="A688" s="132">
        <v>27</v>
      </c>
      <c r="B688" s="86" t="s">
        <v>514</v>
      </c>
      <c r="C688" s="88" t="s">
        <v>225</v>
      </c>
      <c r="D688" s="88" t="s">
        <v>14</v>
      </c>
      <c r="E688" s="94">
        <v>3</v>
      </c>
      <c r="F688" s="95">
        <v>90</v>
      </c>
      <c r="G688" s="90">
        <v>180</v>
      </c>
      <c r="H688" s="91"/>
    </row>
    <row r="689" customHeight="1" spans="1:8">
      <c r="A689" s="132"/>
      <c r="B689" s="86"/>
      <c r="C689" s="88" t="s">
        <v>24</v>
      </c>
      <c r="D689" s="88" t="s">
        <v>14</v>
      </c>
      <c r="E689" s="94">
        <v>3</v>
      </c>
      <c r="F689" s="95">
        <v>90</v>
      </c>
      <c r="G689" s="90">
        <v>180</v>
      </c>
      <c r="H689" s="93"/>
    </row>
    <row r="690" customHeight="1" spans="1:8">
      <c r="A690" s="132"/>
      <c r="B690" s="86"/>
      <c r="C690" s="88" t="s">
        <v>150</v>
      </c>
      <c r="D690" s="88" t="s">
        <v>14</v>
      </c>
      <c r="E690" s="94">
        <v>5</v>
      </c>
      <c r="F690" s="139">
        <v>10</v>
      </c>
      <c r="G690" s="95">
        <v>50</v>
      </c>
      <c r="H690" s="93"/>
    </row>
    <row r="691" customHeight="1" spans="1:8">
      <c r="A691" s="132"/>
      <c r="B691" s="86"/>
      <c r="C691" s="88" t="s">
        <v>462</v>
      </c>
      <c r="D691" s="88" t="s">
        <v>14</v>
      </c>
      <c r="E691" s="94">
        <v>11</v>
      </c>
      <c r="F691" s="95">
        <v>20</v>
      </c>
      <c r="G691" s="90">
        <v>220</v>
      </c>
      <c r="H691" s="93"/>
    </row>
    <row r="692" customHeight="1" spans="1:8">
      <c r="A692" s="132"/>
      <c r="B692" s="86"/>
      <c r="C692" s="88" t="s">
        <v>466</v>
      </c>
      <c r="D692" s="88" t="s">
        <v>14</v>
      </c>
      <c r="E692" s="94">
        <v>7</v>
      </c>
      <c r="F692" s="95">
        <v>100</v>
      </c>
      <c r="G692" s="90">
        <v>700</v>
      </c>
      <c r="H692" s="93"/>
    </row>
    <row r="693" customHeight="1" spans="1:8">
      <c r="A693" s="132"/>
      <c r="B693" s="86"/>
      <c r="C693" s="88" t="s">
        <v>476</v>
      </c>
      <c r="D693" s="88" t="s">
        <v>14</v>
      </c>
      <c r="E693" s="94">
        <v>1</v>
      </c>
      <c r="F693" s="95">
        <v>50</v>
      </c>
      <c r="G693" s="90">
        <v>50</v>
      </c>
      <c r="H693" s="93"/>
    </row>
    <row r="694" customHeight="1" spans="1:8">
      <c r="A694" s="132"/>
      <c r="B694" s="86"/>
      <c r="C694" s="88" t="s">
        <v>456</v>
      </c>
      <c r="D694" s="88" t="s">
        <v>14</v>
      </c>
      <c r="E694" s="94">
        <v>4</v>
      </c>
      <c r="F694" s="95">
        <v>10</v>
      </c>
      <c r="G694" s="90">
        <v>40</v>
      </c>
      <c r="H694" s="93"/>
    </row>
    <row r="695" customHeight="1" spans="1:8">
      <c r="A695" s="132"/>
      <c r="B695" s="86"/>
      <c r="C695" s="88" t="s">
        <v>208</v>
      </c>
      <c r="D695" s="88" t="s">
        <v>12</v>
      </c>
      <c r="E695" s="94">
        <v>10</v>
      </c>
      <c r="F695" s="95">
        <v>3000</v>
      </c>
      <c r="G695" s="90">
        <v>30000</v>
      </c>
      <c r="H695" s="93"/>
    </row>
    <row r="696" customHeight="1" spans="1:8">
      <c r="A696" s="132"/>
      <c r="B696" s="86"/>
      <c r="C696" s="88" t="s">
        <v>474</v>
      </c>
      <c r="D696" s="88" t="s">
        <v>14</v>
      </c>
      <c r="E696" s="94">
        <v>4</v>
      </c>
      <c r="F696" s="95">
        <v>80</v>
      </c>
      <c r="G696" s="90">
        <v>320</v>
      </c>
      <c r="H696" s="93"/>
    </row>
    <row r="697" customHeight="1" spans="1:8">
      <c r="A697" s="132"/>
      <c r="B697" s="86"/>
      <c r="C697" s="88" t="s">
        <v>21</v>
      </c>
      <c r="D697" s="88" t="s">
        <v>14</v>
      </c>
      <c r="E697" s="94">
        <v>2</v>
      </c>
      <c r="F697" s="95">
        <v>120</v>
      </c>
      <c r="G697" s="90">
        <v>240</v>
      </c>
      <c r="H697" s="93"/>
    </row>
    <row r="698" customHeight="1" spans="1:8">
      <c r="A698" s="132"/>
      <c r="B698" s="86"/>
      <c r="C698" s="88" t="s">
        <v>25</v>
      </c>
      <c r="D698" s="88" t="s">
        <v>14</v>
      </c>
      <c r="E698" s="94">
        <v>4</v>
      </c>
      <c r="F698" s="95">
        <v>220</v>
      </c>
      <c r="G698" s="90">
        <v>880</v>
      </c>
      <c r="H698" s="93"/>
    </row>
    <row r="699" customHeight="1" spans="1:8">
      <c r="A699" s="132"/>
      <c r="B699" s="86"/>
      <c r="C699" s="88" t="s">
        <v>90</v>
      </c>
      <c r="D699" s="88" t="s">
        <v>14</v>
      </c>
      <c r="E699" s="94">
        <v>4</v>
      </c>
      <c r="F699" s="95">
        <v>90</v>
      </c>
      <c r="G699" s="90">
        <v>360</v>
      </c>
      <c r="H699" s="93"/>
    </row>
    <row r="700" customHeight="1" spans="1:8">
      <c r="A700" s="132"/>
      <c r="B700" s="86"/>
      <c r="C700" s="88" t="s">
        <v>16</v>
      </c>
      <c r="D700" s="88" t="s">
        <v>14</v>
      </c>
      <c r="E700" s="94">
        <v>3</v>
      </c>
      <c r="F700" s="95">
        <v>200</v>
      </c>
      <c r="G700" s="90">
        <v>600</v>
      </c>
      <c r="H700" s="93"/>
    </row>
    <row r="701" customHeight="1" spans="1:8">
      <c r="A701" s="132"/>
      <c r="B701" s="86"/>
      <c r="C701" s="88" t="s">
        <v>15</v>
      </c>
      <c r="D701" s="88" t="s">
        <v>14</v>
      </c>
      <c r="E701" s="94">
        <v>3</v>
      </c>
      <c r="F701" s="95">
        <v>120</v>
      </c>
      <c r="G701" s="90">
        <v>360</v>
      </c>
      <c r="H701" s="93"/>
    </row>
    <row r="702" customHeight="1" spans="1:8">
      <c r="A702" s="132"/>
      <c r="B702" s="86"/>
      <c r="C702" s="88" t="s">
        <v>452</v>
      </c>
      <c r="D702" s="88" t="s">
        <v>14</v>
      </c>
      <c r="E702" s="94">
        <v>3</v>
      </c>
      <c r="F702" s="95">
        <v>20</v>
      </c>
      <c r="G702" s="90">
        <v>60</v>
      </c>
      <c r="H702" s="93"/>
    </row>
    <row r="703" customHeight="1" spans="1:8">
      <c r="A703" s="132"/>
      <c r="B703" s="86"/>
      <c r="C703" s="88" t="s">
        <v>18</v>
      </c>
      <c r="D703" s="88" t="s">
        <v>14</v>
      </c>
      <c r="E703" s="94">
        <v>5</v>
      </c>
      <c r="F703" s="95">
        <v>120</v>
      </c>
      <c r="G703" s="90">
        <v>600</v>
      </c>
      <c r="H703" s="93"/>
    </row>
    <row r="704" customHeight="1" spans="1:8">
      <c r="A704" s="132"/>
      <c r="B704" s="86"/>
      <c r="C704" s="88" t="s">
        <v>17</v>
      </c>
      <c r="D704" s="88" t="s">
        <v>14</v>
      </c>
      <c r="E704" s="94">
        <v>15</v>
      </c>
      <c r="F704" s="95">
        <v>200</v>
      </c>
      <c r="G704" s="90">
        <v>3000</v>
      </c>
      <c r="H704" s="93"/>
    </row>
    <row r="705" customHeight="1" spans="1:8">
      <c r="A705" s="132"/>
      <c r="B705" s="86"/>
      <c r="C705" s="88" t="s">
        <v>438</v>
      </c>
      <c r="D705" s="88" t="s">
        <v>14</v>
      </c>
      <c r="E705" s="94">
        <v>3</v>
      </c>
      <c r="F705" s="95">
        <v>600</v>
      </c>
      <c r="G705" s="90">
        <v>1800</v>
      </c>
      <c r="H705" s="93"/>
    </row>
    <row r="706" customHeight="1" spans="1:8">
      <c r="A706" s="132"/>
      <c r="B706" s="86"/>
      <c r="C706" s="88" t="s">
        <v>436</v>
      </c>
      <c r="D706" s="88" t="s">
        <v>14</v>
      </c>
      <c r="E706" s="94">
        <v>1</v>
      </c>
      <c r="F706" s="95">
        <v>10</v>
      </c>
      <c r="G706" s="90">
        <v>10</v>
      </c>
      <c r="H706" s="93"/>
    </row>
    <row r="707" customHeight="1" spans="1:8">
      <c r="A707" s="132"/>
      <c r="B707" s="86"/>
      <c r="C707" s="88" t="s">
        <v>437</v>
      </c>
      <c r="D707" s="88" t="s">
        <v>14</v>
      </c>
      <c r="E707" s="94">
        <v>2</v>
      </c>
      <c r="F707" s="95">
        <v>50</v>
      </c>
      <c r="G707" s="90">
        <v>100</v>
      </c>
      <c r="H707" s="93"/>
    </row>
    <row r="708" customHeight="1" spans="1:8">
      <c r="A708" s="132"/>
      <c r="B708" s="86"/>
      <c r="C708" s="88" t="s">
        <v>426</v>
      </c>
      <c r="D708" s="88" t="s">
        <v>14</v>
      </c>
      <c r="E708" s="94">
        <v>5</v>
      </c>
      <c r="F708" s="95">
        <v>100</v>
      </c>
      <c r="G708" s="90">
        <v>500</v>
      </c>
      <c r="H708" s="93"/>
    </row>
    <row r="709" customHeight="1" spans="1:8">
      <c r="A709" s="132"/>
      <c r="B709" s="86"/>
      <c r="C709" s="88" t="s">
        <v>113</v>
      </c>
      <c r="D709" s="88" t="s">
        <v>14</v>
      </c>
      <c r="E709" s="94">
        <v>1</v>
      </c>
      <c r="F709" s="95">
        <v>220</v>
      </c>
      <c r="G709" s="90">
        <v>220</v>
      </c>
      <c r="H709" s="93"/>
    </row>
    <row r="710" customHeight="1" spans="1:8">
      <c r="A710" s="132"/>
      <c r="B710" s="86"/>
      <c r="C710" s="88" t="s">
        <v>89</v>
      </c>
      <c r="D710" s="88" t="s">
        <v>14</v>
      </c>
      <c r="E710" s="94">
        <v>1</v>
      </c>
      <c r="F710" s="95">
        <v>90</v>
      </c>
      <c r="G710" s="90">
        <v>90</v>
      </c>
      <c r="H710" s="93"/>
    </row>
    <row r="711" customHeight="1" spans="1:8">
      <c r="A711" s="132"/>
      <c r="B711" s="86"/>
      <c r="C711" s="88" t="s">
        <v>41</v>
      </c>
      <c r="D711" s="88" t="s">
        <v>14</v>
      </c>
      <c r="E711" s="94">
        <v>1</v>
      </c>
      <c r="F711" s="95">
        <v>90</v>
      </c>
      <c r="G711" s="90">
        <v>90</v>
      </c>
      <c r="H711" s="93"/>
    </row>
    <row r="712" customHeight="1" spans="1:8">
      <c r="A712" s="132"/>
      <c r="B712" s="86"/>
      <c r="C712" s="88" t="s">
        <v>331</v>
      </c>
      <c r="D712" s="88" t="s">
        <v>14</v>
      </c>
      <c r="E712" s="94">
        <v>7</v>
      </c>
      <c r="F712" s="95">
        <v>20</v>
      </c>
      <c r="G712" s="90">
        <v>140</v>
      </c>
      <c r="H712" s="93"/>
    </row>
    <row r="713" customHeight="1" spans="1:8">
      <c r="A713" s="132"/>
      <c r="B713" s="86"/>
      <c r="C713" s="88" t="s">
        <v>16</v>
      </c>
      <c r="D713" s="88" t="s">
        <v>14</v>
      </c>
      <c r="E713" s="94">
        <v>2</v>
      </c>
      <c r="F713" s="95">
        <v>200</v>
      </c>
      <c r="G713" s="90">
        <v>400</v>
      </c>
      <c r="H713" s="93"/>
    </row>
    <row r="714" customHeight="1" spans="1:8">
      <c r="A714" s="132"/>
      <c r="B714" s="86"/>
      <c r="C714" s="88" t="s">
        <v>15</v>
      </c>
      <c r="D714" s="88" t="s">
        <v>14</v>
      </c>
      <c r="E714" s="94">
        <v>2</v>
      </c>
      <c r="F714" s="95">
        <v>120</v>
      </c>
      <c r="G714" s="90">
        <v>120</v>
      </c>
      <c r="H714" s="93"/>
    </row>
    <row r="715" s="69" customFormat="1" customHeight="1" spans="1:8">
      <c r="A715" s="133"/>
      <c r="B715" s="86" t="s">
        <v>80</v>
      </c>
      <c r="C715" s="101"/>
      <c r="D715" s="88"/>
      <c r="E715" s="102"/>
      <c r="F715" s="103"/>
      <c r="G715" s="104">
        <f>SUM(G688:G714)</f>
        <v>41310</v>
      </c>
      <c r="H715" s="105"/>
    </row>
    <row r="716" customHeight="1" spans="1:8">
      <c r="A716" s="86">
        <v>28</v>
      </c>
      <c r="B716" s="114" t="s">
        <v>515</v>
      </c>
      <c r="C716" s="88" t="s">
        <v>18</v>
      </c>
      <c r="D716" s="88" t="s">
        <v>14</v>
      </c>
      <c r="E716" s="94">
        <v>1</v>
      </c>
      <c r="F716" s="95">
        <v>120</v>
      </c>
      <c r="G716" s="90">
        <v>120</v>
      </c>
      <c r="H716" s="91"/>
    </row>
    <row r="717" customHeight="1" spans="1:8">
      <c r="A717" s="86"/>
      <c r="B717" s="115"/>
      <c r="C717" s="88" t="s">
        <v>144</v>
      </c>
      <c r="D717" s="88" t="s">
        <v>14</v>
      </c>
      <c r="E717" s="94">
        <v>1</v>
      </c>
      <c r="F717" s="95">
        <v>90</v>
      </c>
      <c r="G717" s="90">
        <v>90</v>
      </c>
      <c r="H717" s="93"/>
    </row>
    <row r="718" customHeight="1" spans="1:8">
      <c r="A718" s="86"/>
      <c r="B718" s="115"/>
      <c r="C718" s="88" t="s">
        <v>55</v>
      </c>
      <c r="D718" s="88" t="s">
        <v>14</v>
      </c>
      <c r="E718" s="94">
        <v>1</v>
      </c>
      <c r="F718" s="95">
        <v>220</v>
      </c>
      <c r="G718" s="90">
        <v>220</v>
      </c>
      <c r="H718" s="93"/>
    </row>
    <row r="719" customHeight="1" spans="1:8">
      <c r="A719" s="86"/>
      <c r="B719" s="115"/>
      <c r="C719" s="88" t="s">
        <v>56</v>
      </c>
      <c r="D719" s="88" t="s">
        <v>14</v>
      </c>
      <c r="E719" s="94">
        <v>4</v>
      </c>
      <c r="F719" s="95">
        <v>90</v>
      </c>
      <c r="G719" s="90">
        <v>360</v>
      </c>
      <c r="H719" s="93"/>
    </row>
    <row r="720" customHeight="1" spans="1:8">
      <c r="A720" s="86"/>
      <c r="B720" s="115"/>
      <c r="C720" s="88" t="s">
        <v>42</v>
      </c>
      <c r="D720" s="88" t="s">
        <v>14</v>
      </c>
      <c r="E720" s="94">
        <v>1</v>
      </c>
      <c r="F720" s="95">
        <v>220</v>
      </c>
      <c r="G720" s="90">
        <v>220</v>
      </c>
      <c r="H720" s="93"/>
    </row>
    <row r="721" customHeight="1" spans="1:8">
      <c r="A721" s="86"/>
      <c r="B721" s="115"/>
      <c r="C721" s="88" t="s">
        <v>145</v>
      </c>
      <c r="D721" s="88" t="s">
        <v>14</v>
      </c>
      <c r="E721" s="94">
        <v>1</v>
      </c>
      <c r="F721" s="95">
        <v>20</v>
      </c>
      <c r="G721" s="90">
        <v>20</v>
      </c>
      <c r="H721" s="93"/>
    </row>
    <row r="722" customHeight="1" spans="1:8">
      <c r="A722" s="86"/>
      <c r="B722" s="115"/>
      <c r="C722" s="88" t="s">
        <v>491</v>
      </c>
      <c r="D722" s="88" t="s">
        <v>14</v>
      </c>
      <c r="E722" s="94">
        <v>1</v>
      </c>
      <c r="F722" s="95">
        <v>20</v>
      </c>
      <c r="G722" s="90">
        <v>20</v>
      </c>
      <c r="H722" s="93"/>
    </row>
    <row r="723" customHeight="1" spans="1:8">
      <c r="A723" s="86"/>
      <c r="B723" s="115"/>
      <c r="C723" s="88" t="s">
        <v>85</v>
      </c>
      <c r="D723" s="88" t="s">
        <v>14</v>
      </c>
      <c r="E723" s="94">
        <v>1</v>
      </c>
      <c r="F723" s="95">
        <v>90</v>
      </c>
      <c r="G723" s="90">
        <v>90</v>
      </c>
      <c r="H723" s="93"/>
    </row>
    <row r="724" customHeight="1" spans="1:8">
      <c r="A724" s="86"/>
      <c r="B724" s="115"/>
      <c r="C724" s="88" t="s">
        <v>460</v>
      </c>
      <c r="D724" s="88" t="s">
        <v>14</v>
      </c>
      <c r="E724" s="94">
        <v>4</v>
      </c>
      <c r="F724" s="95">
        <v>10</v>
      </c>
      <c r="G724" s="90">
        <v>40</v>
      </c>
      <c r="H724" s="93"/>
    </row>
    <row r="725" customHeight="1" spans="1:8">
      <c r="A725" s="86"/>
      <c r="B725" s="115"/>
      <c r="C725" s="88" t="s">
        <v>16</v>
      </c>
      <c r="D725" s="88" t="s">
        <v>14</v>
      </c>
      <c r="E725" s="94">
        <v>1</v>
      </c>
      <c r="F725" s="95">
        <v>200</v>
      </c>
      <c r="G725" s="90">
        <v>200</v>
      </c>
      <c r="H725" s="93"/>
    </row>
    <row r="726" customHeight="1" spans="1:8">
      <c r="A726" s="86"/>
      <c r="B726" s="115"/>
      <c r="C726" s="88" t="s">
        <v>445</v>
      </c>
      <c r="D726" s="88" t="s">
        <v>101</v>
      </c>
      <c r="E726" s="94">
        <v>1</v>
      </c>
      <c r="F726" s="95">
        <v>160</v>
      </c>
      <c r="G726" s="90">
        <v>160</v>
      </c>
      <c r="H726" s="93"/>
    </row>
    <row r="727" customHeight="1" spans="1:8">
      <c r="A727" s="86"/>
      <c r="B727" s="115"/>
      <c r="C727" s="96" t="s">
        <v>58</v>
      </c>
      <c r="D727" s="97" t="s">
        <v>59</v>
      </c>
      <c r="E727" s="96">
        <v>22.46</v>
      </c>
      <c r="F727" s="95">
        <v>65</v>
      </c>
      <c r="G727" s="90">
        <f t="shared" ref="G727:G754" si="18">E727*F727</f>
        <v>1459.9</v>
      </c>
      <c r="H727" s="93"/>
    </row>
    <row r="728" customHeight="1" spans="1:8">
      <c r="A728" s="86"/>
      <c r="B728" s="115"/>
      <c r="C728" s="96"/>
      <c r="D728" s="97" t="s">
        <v>59</v>
      </c>
      <c r="E728" s="96">
        <v>12.21</v>
      </c>
      <c r="F728" s="95">
        <v>65</v>
      </c>
      <c r="G728" s="90">
        <f t="shared" si="18"/>
        <v>793.65</v>
      </c>
      <c r="H728" s="93"/>
    </row>
    <row r="729" customHeight="1" spans="1:8">
      <c r="A729" s="86"/>
      <c r="B729" s="115"/>
      <c r="C729" s="96"/>
      <c r="D729" s="97" t="s">
        <v>59</v>
      </c>
      <c r="E729" s="96">
        <v>6.2</v>
      </c>
      <c r="F729" s="95">
        <v>65</v>
      </c>
      <c r="G729" s="90">
        <f t="shared" si="18"/>
        <v>403</v>
      </c>
      <c r="H729" s="93"/>
    </row>
    <row r="730" customHeight="1" spans="1:8">
      <c r="A730" s="86"/>
      <c r="B730" s="115"/>
      <c r="C730" s="96"/>
      <c r="D730" s="97" t="s">
        <v>59</v>
      </c>
      <c r="E730" s="96">
        <v>31.6</v>
      </c>
      <c r="F730" s="95">
        <v>65</v>
      </c>
      <c r="G730" s="90">
        <f t="shared" si="18"/>
        <v>2054</v>
      </c>
      <c r="H730" s="93"/>
    </row>
    <row r="731" customHeight="1" spans="1:8">
      <c r="A731" s="86"/>
      <c r="B731" s="115"/>
      <c r="C731" s="96"/>
      <c r="D731" s="97" t="s">
        <v>59</v>
      </c>
      <c r="E731" s="96">
        <v>103.6</v>
      </c>
      <c r="F731" s="95">
        <v>65</v>
      </c>
      <c r="G731" s="90">
        <f t="shared" si="18"/>
        <v>6734</v>
      </c>
      <c r="H731" s="93"/>
    </row>
    <row r="732" customHeight="1" spans="1:8">
      <c r="A732" s="86"/>
      <c r="B732" s="115"/>
      <c r="C732" s="96" t="s">
        <v>60</v>
      </c>
      <c r="D732" s="97" t="s">
        <v>61</v>
      </c>
      <c r="E732" s="96">
        <v>2.6</v>
      </c>
      <c r="F732" s="95">
        <v>180</v>
      </c>
      <c r="G732" s="90">
        <f t="shared" si="18"/>
        <v>468</v>
      </c>
      <c r="H732" s="93"/>
    </row>
    <row r="733" customHeight="1" spans="1:8">
      <c r="A733" s="86"/>
      <c r="B733" s="115"/>
      <c r="C733" s="96"/>
      <c r="D733" s="97" t="s">
        <v>61</v>
      </c>
      <c r="E733" s="96">
        <v>7.2</v>
      </c>
      <c r="F733" s="95">
        <v>180</v>
      </c>
      <c r="G733" s="90">
        <f t="shared" si="18"/>
        <v>1296</v>
      </c>
      <c r="H733" s="93"/>
    </row>
    <row r="734" customHeight="1" spans="1:8">
      <c r="A734" s="86"/>
      <c r="B734" s="115"/>
      <c r="C734" s="96"/>
      <c r="D734" s="97" t="s">
        <v>61</v>
      </c>
      <c r="E734" s="96">
        <v>4.46</v>
      </c>
      <c r="F734" s="95">
        <v>180</v>
      </c>
      <c r="G734" s="90">
        <f t="shared" si="18"/>
        <v>802.8</v>
      </c>
      <c r="H734" s="93"/>
    </row>
    <row r="735" customHeight="1" spans="1:8">
      <c r="A735" s="86"/>
      <c r="B735" s="115"/>
      <c r="C735" s="96"/>
      <c r="D735" s="97" t="s">
        <v>61</v>
      </c>
      <c r="E735" s="96">
        <v>1.4</v>
      </c>
      <c r="F735" s="95">
        <v>180</v>
      </c>
      <c r="G735" s="90">
        <f t="shared" si="18"/>
        <v>252</v>
      </c>
      <c r="H735" s="93"/>
    </row>
    <row r="736" customHeight="1" spans="1:8">
      <c r="A736" s="86"/>
      <c r="B736" s="115"/>
      <c r="C736" s="96" t="s">
        <v>132</v>
      </c>
      <c r="D736" s="97" t="s">
        <v>61</v>
      </c>
      <c r="E736" s="96">
        <v>3.54</v>
      </c>
      <c r="F736" s="95">
        <v>80</v>
      </c>
      <c r="G736" s="90">
        <f t="shared" si="18"/>
        <v>283.2</v>
      </c>
      <c r="H736" s="93"/>
    </row>
    <row r="737" customHeight="1" spans="1:8">
      <c r="A737" s="86"/>
      <c r="B737" s="115"/>
      <c r="C737" s="96"/>
      <c r="D737" s="97" t="s">
        <v>61</v>
      </c>
      <c r="E737" s="96">
        <v>7.2</v>
      </c>
      <c r="F737" s="95">
        <v>80</v>
      </c>
      <c r="G737" s="90">
        <f t="shared" si="18"/>
        <v>576</v>
      </c>
      <c r="H737" s="93"/>
    </row>
    <row r="738" customHeight="1" spans="1:8">
      <c r="A738" s="86"/>
      <c r="B738" s="115"/>
      <c r="C738" s="96" t="s">
        <v>62</v>
      </c>
      <c r="D738" s="97" t="s">
        <v>61</v>
      </c>
      <c r="E738" s="96">
        <v>16.24</v>
      </c>
      <c r="F738" s="95">
        <v>180</v>
      </c>
      <c r="G738" s="90">
        <f t="shared" si="18"/>
        <v>2923.2</v>
      </c>
      <c r="H738" s="93"/>
    </row>
    <row r="739" customHeight="1" spans="1:8">
      <c r="A739" s="86"/>
      <c r="B739" s="115"/>
      <c r="C739" s="96" t="s">
        <v>64</v>
      </c>
      <c r="D739" s="97" t="s">
        <v>61</v>
      </c>
      <c r="E739" s="96">
        <v>2.91</v>
      </c>
      <c r="F739" s="95">
        <v>340</v>
      </c>
      <c r="G739" s="90">
        <f t="shared" si="18"/>
        <v>989.4</v>
      </c>
      <c r="H739" s="93"/>
    </row>
    <row r="740" customHeight="1" spans="1:8">
      <c r="A740" s="86"/>
      <c r="B740" s="115"/>
      <c r="C740" s="96"/>
      <c r="D740" s="97" t="s">
        <v>61</v>
      </c>
      <c r="E740" s="96">
        <v>0.13</v>
      </c>
      <c r="F740" s="95">
        <v>340</v>
      </c>
      <c r="G740" s="90">
        <f t="shared" si="18"/>
        <v>44.2</v>
      </c>
      <c r="H740" s="93"/>
    </row>
    <row r="741" customHeight="1" spans="1:8">
      <c r="A741" s="86"/>
      <c r="B741" s="115"/>
      <c r="C741" s="96" t="s">
        <v>104</v>
      </c>
      <c r="D741" s="97" t="s">
        <v>59</v>
      </c>
      <c r="E741" s="96">
        <v>14.58</v>
      </c>
      <c r="F741" s="95">
        <v>100</v>
      </c>
      <c r="G741" s="90">
        <f t="shared" si="18"/>
        <v>1458</v>
      </c>
      <c r="H741" s="93"/>
    </row>
    <row r="742" customHeight="1" spans="1:8">
      <c r="A742" s="86"/>
      <c r="B742" s="115"/>
      <c r="C742" s="96"/>
      <c r="D742" s="97" t="s">
        <v>59</v>
      </c>
      <c r="E742" s="96">
        <v>5.4</v>
      </c>
      <c r="F742" s="95">
        <v>100</v>
      </c>
      <c r="G742" s="90">
        <f t="shared" si="18"/>
        <v>540</v>
      </c>
      <c r="H742" s="93"/>
    </row>
    <row r="743" customHeight="1" spans="1:8">
      <c r="A743" s="86"/>
      <c r="B743" s="115"/>
      <c r="C743" s="96"/>
      <c r="D743" s="97" t="s">
        <v>59</v>
      </c>
      <c r="E743" s="96">
        <v>1.8</v>
      </c>
      <c r="F743" s="95">
        <v>100</v>
      </c>
      <c r="G743" s="90">
        <f t="shared" si="18"/>
        <v>180</v>
      </c>
      <c r="H743" s="93"/>
    </row>
    <row r="744" customHeight="1" spans="1:8">
      <c r="A744" s="86"/>
      <c r="B744" s="115"/>
      <c r="C744" s="96"/>
      <c r="D744" s="97" t="s">
        <v>59</v>
      </c>
      <c r="E744" s="96">
        <v>1.2</v>
      </c>
      <c r="F744" s="95">
        <v>100</v>
      </c>
      <c r="G744" s="90">
        <f t="shared" si="18"/>
        <v>120</v>
      </c>
      <c r="H744" s="93"/>
    </row>
    <row r="745" customHeight="1" spans="1:8">
      <c r="A745" s="86"/>
      <c r="B745" s="115"/>
      <c r="C745" s="96" t="s">
        <v>238</v>
      </c>
      <c r="D745" s="97" t="s">
        <v>59</v>
      </c>
      <c r="E745" s="96">
        <v>20.09</v>
      </c>
      <c r="F745" s="95">
        <v>120</v>
      </c>
      <c r="G745" s="90">
        <f t="shared" si="18"/>
        <v>2410.8</v>
      </c>
      <c r="H745" s="93"/>
    </row>
    <row r="746" customHeight="1" spans="1:8">
      <c r="A746" s="86"/>
      <c r="B746" s="115"/>
      <c r="C746" s="96" t="s">
        <v>268</v>
      </c>
      <c r="D746" s="97" t="s">
        <v>59</v>
      </c>
      <c r="E746" s="96">
        <v>65.55</v>
      </c>
      <c r="F746" s="95">
        <v>120</v>
      </c>
      <c r="G746" s="90">
        <f t="shared" si="18"/>
        <v>7866</v>
      </c>
      <c r="H746" s="93"/>
    </row>
    <row r="747" customHeight="1" spans="1:8">
      <c r="A747" s="86"/>
      <c r="B747" s="115"/>
      <c r="C747" s="96" t="s">
        <v>516</v>
      </c>
      <c r="D747" s="97" t="s">
        <v>59</v>
      </c>
      <c r="E747" s="96">
        <v>22.46</v>
      </c>
      <c r="F747" s="95">
        <v>120</v>
      </c>
      <c r="G747" s="90">
        <f t="shared" si="18"/>
        <v>2695.2</v>
      </c>
      <c r="H747" s="93"/>
    </row>
    <row r="748" customHeight="1" spans="1:8">
      <c r="A748" s="86"/>
      <c r="B748" s="115"/>
      <c r="C748" s="96"/>
      <c r="D748" s="97" t="s">
        <v>59</v>
      </c>
      <c r="E748" s="96">
        <v>12.21</v>
      </c>
      <c r="F748" s="95">
        <v>120</v>
      </c>
      <c r="G748" s="90">
        <f t="shared" si="18"/>
        <v>1465.2</v>
      </c>
      <c r="H748" s="93"/>
    </row>
    <row r="749" customHeight="1" spans="1:8">
      <c r="A749" s="86"/>
      <c r="B749" s="115"/>
      <c r="C749" s="96"/>
      <c r="D749" s="97" t="s">
        <v>59</v>
      </c>
      <c r="E749" s="96">
        <v>4.7</v>
      </c>
      <c r="F749" s="95">
        <v>120</v>
      </c>
      <c r="G749" s="90">
        <f t="shared" si="18"/>
        <v>564</v>
      </c>
      <c r="H749" s="93"/>
    </row>
    <row r="750" customHeight="1" spans="1:8">
      <c r="A750" s="86"/>
      <c r="B750" s="115"/>
      <c r="C750" s="96" t="s">
        <v>107</v>
      </c>
      <c r="D750" s="97" t="s">
        <v>71</v>
      </c>
      <c r="E750" s="98">
        <v>1</v>
      </c>
      <c r="F750" s="95">
        <v>400</v>
      </c>
      <c r="G750" s="90">
        <f t="shared" si="18"/>
        <v>400</v>
      </c>
      <c r="H750" s="93"/>
    </row>
    <row r="751" customHeight="1" spans="1:8">
      <c r="A751" s="86"/>
      <c r="B751" s="115"/>
      <c r="C751" s="96" t="s">
        <v>228</v>
      </c>
      <c r="D751" s="97" t="s">
        <v>73</v>
      </c>
      <c r="E751" s="98">
        <v>2</v>
      </c>
      <c r="F751" s="95">
        <v>2000</v>
      </c>
      <c r="G751" s="90">
        <f t="shared" si="18"/>
        <v>4000</v>
      </c>
      <c r="H751" s="93"/>
    </row>
    <row r="752" customHeight="1" spans="1:8">
      <c r="A752" s="86"/>
      <c r="B752" s="115"/>
      <c r="C752" s="96" t="s">
        <v>76</v>
      </c>
      <c r="D752" s="97" t="s">
        <v>61</v>
      </c>
      <c r="E752" s="96">
        <v>23.13</v>
      </c>
      <c r="F752" s="95">
        <v>70</v>
      </c>
      <c r="G752" s="90">
        <f t="shared" si="18"/>
        <v>1619.1</v>
      </c>
      <c r="H752" s="93"/>
    </row>
    <row r="753" customHeight="1" spans="1:8">
      <c r="A753" s="86"/>
      <c r="B753" s="115"/>
      <c r="C753" s="96" t="s">
        <v>77</v>
      </c>
      <c r="D753" s="97" t="s">
        <v>59</v>
      </c>
      <c r="E753" s="96">
        <v>286.38</v>
      </c>
      <c r="F753" s="95">
        <v>820</v>
      </c>
      <c r="G753" s="90">
        <f t="shared" si="18"/>
        <v>234831.6</v>
      </c>
      <c r="H753" s="93"/>
    </row>
    <row r="754" customHeight="1" spans="1:8">
      <c r="A754" s="86"/>
      <c r="B754" s="120"/>
      <c r="C754" s="96" t="s">
        <v>78</v>
      </c>
      <c r="D754" s="97" t="s">
        <v>59</v>
      </c>
      <c r="E754" s="96">
        <v>108.14</v>
      </c>
      <c r="F754" s="95">
        <v>560</v>
      </c>
      <c r="G754" s="90">
        <f t="shared" si="18"/>
        <v>60558.4</v>
      </c>
      <c r="H754" s="93"/>
    </row>
    <row r="755" s="69" customFormat="1" customHeight="1" spans="1:8">
      <c r="A755" s="100"/>
      <c r="B755" s="86" t="s">
        <v>80</v>
      </c>
      <c r="C755" s="101"/>
      <c r="D755" s="101"/>
      <c r="E755" s="102"/>
      <c r="F755" s="103"/>
      <c r="G755" s="104">
        <f>SUM(G716:G754)</f>
        <v>339327.65</v>
      </c>
      <c r="H755" s="105"/>
    </row>
    <row r="756" customHeight="1" spans="1:8">
      <c r="A756" s="86">
        <v>29</v>
      </c>
      <c r="B756" s="114" t="s">
        <v>517</v>
      </c>
      <c r="C756" s="88" t="s">
        <v>518</v>
      </c>
      <c r="D756" s="88" t="s">
        <v>14</v>
      </c>
      <c r="E756" s="94">
        <v>1</v>
      </c>
      <c r="F756" s="95">
        <v>220</v>
      </c>
      <c r="G756" s="90">
        <v>220</v>
      </c>
      <c r="H756" s="91"/>
    </row>
    <row r="757" customHeight="1" spans="1:8">
      <c r="A757" s="86"/>
      <c r="B757" s="115"/>
      <c r="C757" s="88" t="s">
        <v>474</v>
      </c>
      <c r="D757" s="88" t="s">
        <v>14</v>
      </c>
      <c r="E757" s="94">
        <v>1</v>
      </c>
      <c r="F757" s="95">
        <v>80</v>
      </c>
      <c r="G757" s="90">
        <v>80</v>
      </c>
      <c r="H757" s="93"/>
    </row>
    <row r="758" customHeight="1" spans="1:8">
      <c r="A758" s="86"/>
      <c r="B758" s="115"/>
      <c r="C758" s="88" t="s">
        <v>83</v>
      </c>
      <c r="D758" s="88" t="s">
        <v>14</v>
      </c>
      <c r="E758" s="94">
        <v>1</v>
      </c>
      <c r="F758" s="95">
        <v>50</v>
      </c>
      <c r="G758" s="90">
        <v>50</v>
      </c>
      <c r="H758" s="93"/>
    </row>
    <row r="759" customHeight="1" spans="1:8">
      <c r="A759" s="86"/>
      <c r="B759" s="115"/>
      <c r="C759" s="88" t="s">
        <v>24</v>
      </c>
      <c r="D759" s="88" t="s">
        <v>14</v>
      </c>
      <c r="E759" s="94">
        <v>1</v>
      </c>
      <c r="F759" s="95">
        <v>90</v>
      </c>
      <c r="G759" s="90">
        <v>90</v>
      </c>
      <c r="H759" s="93"/>
    </row>
    <row r="760" customHeight="1" spans="1:8">
      <c r="A760" s="86"/>
      <c r="B760" s="115"/>
      <c r="C760" s="88" t="s">
        <v>160</v>
      </c>
      <c r="D760" s="88" t="s">
        <v>14</v>
      </c>
      <c r="E760" s="94">
        <v>1</v>
      </c>
      <c r="F760" s="95">
        <v>10</v>
      </c>
      <c r="G760" s="90">
        <v>10</v>
      </c>
      <c r="H760" s="93"/>
    </row>
    <row r="761" customHeight="1" spans="1:8">
      <c r="A761" s="86"/>
      <c r="B761" s="115"/>
      <c r="C761" s="88" t="s">
        <v>17</v>
      </c>
      <c r="D761" s="88" t="s">
        <v>14</v>
      </c>
      <c r="E761" s="94">
        <v>5</v>
      </c>
      <c r="F761" s="95">
        <v>200</v>
      </c>
      <c r="G761" s="90">
        <v>1000</v>
      </c>
      <c r="H761" s="93"/>
    </row>
    <row r="762" customHeight="1" spans="1:8">
      <c r="A762" s="86"/>
      <c r="B762" s="115"/>
      <c r="C762" s="88" t="s">
        <v>18</v>
      </c>
      <c r="D762" s="88" t="s">
        <v>14</v>
      </c>
      <c r="E762" s="94">
        <v>8</v>
      </c>
      <c r="F762" s="95">
        <v>120</v>
      </c>
      <c r="G762" s="90">
        <v>960</v>
      </c>
      <c r="H762" s="93"/>
    </row>
    <row r="763" customHeight="1" spans="1:8">
      <c r="A763" s="86"/>
      <c r="B763" s="115"/>
      <c r="C763" s="88" t="s">
        <v>15</v>
      </c>
      <c r="D763" s="88" t="s">
        <v>14</v>
      </c>
      <c r="E763" s="94">
        <v>1</v>
      </c>
      <c r="F763" s="95">
        <v>120</v>
      </c>
      <c r="G763" s="90">
        <v>120</v>
      </c>
      <c r="H763" s="93"/>
    </row>
    <row r="764" customHeight="1" spans="1:8">
      <c r="A764" s="86"/>
      <c r="B764" s="115"/>
      <c r="C764" s="88" t="s">
        <v>452</v>
      </c>
      <c r="D764" s="88" t="s">
        <v>14</v>
      </c>
      <c r="E764" s="94">
        <v>2</v>
      </c>
      <c r="F764" s="95">
        <v>20</v>
      </c>
      <c r="G764" s="90">
        <v>20</v>
      </c>
      <c r="H764" s="93"/>
    </row>
    <row r="765" customHeight="1" spans="1:8">
      <c r="A765" s="86"/>
      <c r="B765" s="115"/>
      <c r="C765" s="88" t="s">
        <v>234</v>
      </c>
      <c r="D765" s="88" t="s">
        <v>14</v>
      </c>
      <c r="E765" s="94">
        <v>15</v>
      </c>
      <c r="F765" s="95">
        <v>90</v>
      </c>
      <c r="G765" s="90">
        <v>1350</v>
      </c>
      <c r="H765" s="93"/>
    </row>
    <row r="766" customHeight="1" spans="1:8">
      <c r="A766" s="86"/>
      <c r="B766" s="115"/>
      <c r="C766" s="88" t="s">
        <v>519</v>
      </c>
      <c r="D766" s="88" t="s">
        <v>14</v>
      </c>
      <c r="E766" s="94">
        <v>18</v>
      </c>
      <c r="F766" s="95">
        <v>20</v>
      </c>
      <c r="G766" s="90">
        <v>360</v>
      </c>
      <c r="H766" s="93"/>
    </row>
    <row r="767" customHeight="1" spans="1:8">
      <c r="A767" s="86"/>
      <c r="B767" s="115"/>
      <c r="C767" s="88" t="s">
        <v>438</v>
      </c>
      <c r="D767" s="88" t="s">
        <v>14</v>
      </c>
      <c r="E767" s="94">
        <v>4</v>
      </c>
      <c r="F767" s="95">
        <v>600</v>
      </c>
      <c r="G767" s="90">
        <v>2400</v>
      </c>
      <c r="H767" s="93"/>
    </row>
    <row r="768" customHeight="1" spans="1:8">
      <c r="A768" s="86"/>
      <c r="B768" s="115"/>
      <c r="C768" s="88" t="s">
        <v>437</v>
      </c>
      <c r="D768" s="88" t="s">
        <v>14</v>
      </c>
      <c r="E768" s="94">
        <v>4</v>
      </c>
      <c r="F768" s="95">
        <v>50</v>
      </c>
      <c r="G768" s="90">
        <v>200</v>
      </c>
      <c r="H768" s="93"/>
    </row>
    <row r="769" customHeight="1" spans="1:8">
      <c r="A769" s="86"/>
      <c r="B769" s="115"/>
      <c r="C769" s="88" t="s">
        <v>23</v>
      </c>
      <c r="D769" s="88" t="s">
        <v>14</v>
      </c>
      <c r="E769" s="94">
        <v>2</v>
      </c>
      <c r="F769" s="95">
        <v>220</v>
      </c>
      <c r="G769" s="90">
        <v>1100</v>
      </c>
      <c r="H769" s="93"/>
    </row>
    <row r="770" customHeight="1" spans="1:8">
      <c r="A770" s="86"/>
      <c r="B770" s="115"/>
      <c r="C770" s="88" t="s">
        <v>24</v>
      </c>
      <c r="D770" s="88" t="s">
        <v>14</v>
      </c>
      <c r="E770" s="94">
        <v>1</v>
      </c>
      <c r="F770" s="95">
        <v>90</v>
      </c>
      <c r="G770" s="90">
        <v>90</v>
      </c>
      <c r="H770" s="93"/>
    </row>
    <row r="771" customHeight="1" spans="1:8">
      <c r="A771" s="86"/>
      <c r="B771" s="115"/>
      <c r="C771" s="88" t="s">
        <v>479</v>
      </c>
      <c r="D771" s="88" t="s">
        <v>14</v>
      </c>
      <c r="E771" s="94">
        <v>12</v>
      </c>
      <c r="F771" s="95">
        <v>20</v>
      </c>
      <c r="G771" s="90">
        <v>240</v>
      </c>
      <c r="H771" s="93"/>
    </row>
    <row r="772" customHeight="1" spans="1:8">
      <c r="A772" s="86"/>
      <c r="B772" s="115"/>
      <c r="C772" s="88" t="s">
        <v>150</v>
      </c>
      <c r="D772" s="88" t="s">
        <v>14</v>
      </c>
      <c r="E772" s="94">
        <v>4</v>
      </c>
      <c r="F772" s="95">
        <v>10</v>
      </c>
      <c r="G772" s="90">
        <v>80</v>
      </c>
      <c r="H772" s="93"/>
    </row>
    <row r="773" customHeight="1" spans="1:8">
      <c r="A773" s="86"/>
      <c r="B773" s="115"/>
      <c r="C773" s="88" t="s">
        <v>19</v>
      </c>
      <c r="D773" s="88" t="s">
        <v>14</v>
      </c>
      <c r="E773" s="94">
        <v>4</v>
      </c>
      <c r="F773" s="95">
        <v>20</v>
      </c>
      <c r="G773" s="90">
        <v>80</v>
      </c>
      <c r="H773" s="93"/>
    </row>
    <row r="774" customHeight="1" spans="1:8">
      <c r="A774" s="86"/>
      <c r="B774" s="115"/>
      <c r="C774" s="88" t="s">
        <v>520</v>
      </c>
      <c r="D774" s="88" t="s">
        <v>14</v>
      </c>
      <c r="E774" s="94">
        <v>10</v>
      </c>
      <c r="F774" s="95">
        <v>50</v>
      </c>
      <c r="G774" s="90">
        <v>500</v>
      </c>
      <c r="H774" s="93"/>
    </row>
    <row r="775" customHeight="1" spans="1:8">
      <c r="A775" s="86"/>
      <c r="B775" s="115"/>
      <c r="C775" s="88" t="s">
        <v>445</v>
      </c>
      <c r="D775" s="88" t="s">
        <v>101</v>
      </c>
      <c r="E775" s="94">
        <v>8</v>
      </c>
      <c r="F775" s="95">
        <v>160</v>
      </c>
      <c r="G775" s="90">
        <v>1280</v>
      </c>
      <c r="H775" s="93"/>
    </row>
    <row r="776" customHeight="1" spans="1:8">
      <c r="A776" s="86"/>
      <c r="B776" s="115"/>
      <c r="C776" s="88" t="s">
        <v>426</v>
      </c>
      <c r="D776" s="88" t="s">
        <v>14</v>
      </c>
      <c r="E776" s="94">
        <v>2</v>
      </c>
      <c r="F776" s="95">
        <v>100</v>
      </c>
      <c r="G776" s="90">
        <v>200</v>
      </c>
      <c r="H776" s="93"/>
    </row>
    <row r="777" customHeight="1" spans="1:8">
      <c r="A777" s="86"/>
      <c r="B777" s="115"/>
      <c r="C777" s="88" t="s">
        <v>11</v>
      </c>
      <c r="D777" s="88" t="s">
        <v>12</v>
      </c>
      <c r="E777" s="94">
        <v>1</v>
      </c>
      <c r="F777" s="95">
        <v>4500</v>
      </c>
      <c r="G777" s="90">
        <v>4500</v>
      </c>
      <c r="H777" s="93"/>
    </row>
    <row r="778" customHeight="1" spans="1:8">
      <c r="A778" s="86"/>
      <c r="B778" s="115"/>
      <c r="C778" s="96" t="s">
        <v>58</v>
      </c>
      <c r="D778" s="97" t="s">
        <v>59</v>
      </c>
      <c r="E778" s="96">
        <v>36</v>
      </c>
      <c r="F778" s="95">
        <v>65</v>
      </c>
      <c r="G778" s="90">
        <f t="shared" ref="G778:G812" si="19">E778*F778</f>
        <v>2340</v>
      </c>
      <c r="H778" s="93"/>
    </row>
    <row r="779" customHeight="1" spans="1:8">
      <c r="A779" s="86"/>
      <c r="B779" s="115"/>
      <c r="C779" s="96"/>
      <c r="D779" s="97" t="s">
        <v>59</v>
      </c>
      <c r="E779" s="96">
        <v>7.5</v>
      </c>
      <c r="F779" s="95">
        <v>65</v>
      </c>
      <c r="G779" s="90">
        <f t="shared" si="19"/>
        <v>487.5</v>
      </c>
      <c r="H779" s="93"/>
    </row>
    <row r="780" customHeight="1" spans="1:8">
      <c r="A780" s="86"/>
      <c r="B780" s="115"/>
      <c r="C780" s="96"/>
      <c r="D780" s="97" t="s">
        <v>59</v>
      </c>
      <c r="E780" s="96">
        <v>164</v>
      </c>
      <c r="F780" s="95">
        <v>65</v>
      </c>
      <c r="G780" s="90">
        <f t="shared" si="19"/>
        <v>10660</v>
      </c>
      <c r="H780" s="93"/>
    </row>
    <row r="781" customHeight="1" spans="1:8">
      <c r="A781" s="86"/>
      <c r="B781" s="115"/>
      <c r="C781" s="96"/>
      <c r="D781" s="97" t="s">
        <v>59</v>
      </c>
      <c r="E781" s="96">
        <v>2.99</v>
      </c>
      <c r="F781" s="95">
        <v>65</v>
      </c>
      <c r="G781" s="90">
        <f t="shared" si="19"/>
        <v>194.35</v>
      </c>
      <c r="H781" s="93"/>
    </row>
    <row r="782" customHeight="1" spans="1:8">
      <c r="A782" s="86"/>
      <c r="B782" s="115"/>
      <c r="C782" s="96"/>
      <c r="D782" s="97" t="s">
        <v>59</v>
      </c>
      <c r="E782" s="96">
        <v>14.6</v>
      </c>
      <c r="F782" s="95">
        <v>65</v>
      </c>
      <c r="G782" s="90">
        <f t="shared" si="19"/>
        <v>949</v>
      </c>
      <c r="H782" s="93"/>
    </row>
    <row r="783" customHeight="1" spans="1:8">
      <c r="A783" s="86"/>
      <c r="B783" s="115"/>
      <c r="C783" s="96"/>
      <c r="D783" s="97" t="s">
        <v>59</v>
      </c>
      <c r="E783" s="96">
        <v>6.44</v>
      </c>
      <c r="F783" s="95">
        <v>65</v>
      </c>
      <c r="G783" s="90">
        <f t="shared" si="19"/>
        <v>418.6</v>
      </c>
      <c r="H783" s="93"/>
    </row>
    <row r="784" customHeight="1" spans="1:8">
      <c r="A784" s="86"/>
      <c r="B784" s="115"/>
      <c r="C784" s="96" t="s">
        <v>122</v>
      </c>
      <c r="D784" s="97" t="s">
        <v>61</v>
      </c>
      <c r="E784" s="96">
        <v>2.16</v>
      </c>
      <c r="F784" s="95">
        <v>320</v>
      </c>
      <c r="G784" s="90">
        <f t="shared" si="19"/>
        <v>691.2</v>
      </c>
      <c r="H784" s="93"/>
    </row>
    <row r="785" customHeight="1" spans="1:8">
      <c r="A785" s="86"/>
      <c r="B785" s="115"/>
      <c r="C785" s="96"/>
      <c r="D785" s="97" t="s">
        <v>61</v>
      </c>
      <c r="E785" s="96">
        <v>3.7</v>
      </c>
      <c r="F785" s="95">
        <v>320</v>
      </c>
      <c r="G785" s="90">
        <f t="shared" si="19"/>
        <v>1184</v>
      </c>
      <c r="H785" s="93"/>
    </row>
    <row r="786" customHeight="1" spans="1:8">
      <c r="A786" s="86"/>
      <c r="B786" s="115"/>
      <c r="C786" s="96"/>
      <c r="D786" s="97" t="s">
        <v>61</v>
      </c>
      <c r="E786" s="96">
        <v>45.53</v>
      </c>
      <c r="F786" s="95">
        <v>320</v>
      </c>
      <c r="G786" s="90">
        <f t="shared" si="19"/>
        <v>14569.6</v>
      </c>
      <c r="H786" s="93"/>
    </row>
    <row r="787" customHeight="1" spans="1:8">
      <c r="A787" s="86"/>
      <c r="B787" s="115"/>
      <c r="C787" s="96" t="s">
        <v>62</v>
      </c>
      <c r="D787" s="97" t="s">
        <v>61</v>
      </c>
      <c r="E787" s="96">
        <v>1.48</v>
      </c>
      <c r="F787" s="95">
        <v>180</v>
      </c>
      <c r="G787" s="90">
        <f t="shared" si="19"/>
        <v>266.4</v>
      </c>
      <c r="H787" s="93"/>
    </row>
    <row r="788" customHeight="1" spans="1:8">
      <c r="A788" s="86"/>
      <c r="B788" s="115"/>
      <c r="C788" s="96"/>
      <c r="D788" s="97" t="s">
        <v>61</v>
      </c>
      <c r="E788" s="96">
        <v>4.61</v>
      </c>
      <c r="F788" s="95">
        <v>180</v>
      </c>
      <c r="G788" s="90">
        <f t="shared" si="19"/>
        <v>829.8</v>
      </c>
      <c r="H788" s="93"/>
    </row>
    <row r="789" customHeight="1" spans="1:8">
      <c r="A789" s="86"/>
      <c r="B789" s="115"/>
      <c r="C789" s="96" t="s">
        <v>132</v>
      </c>
      <c r="D789" s="97" t="s">
        <v>61</v>
      </c>
      <c r="E789" s="96">
        <v>6.27</v>
      </c>
      <c r="F789" s="95">
        <v>80</v>
      </c>
      <c r="G789" s="90">
        <f t="shared" si="19"/>
        <v>501.6</v>
      </c>
      <c r="H789" s="93"/>
    </row>
    <row r="790" customHeight="1" spans="1:8">
      <c r="A790" s="86"/>
      <c r="B790" s="115"/>
      <c r="C790" s="96" t="s">
        <v>104</v>
      </c>
      <c r="D790" s="97" t="s">
        <v>59</v>
      </c>
      <c r="E790" s="96">
        <v>6.55</v>
      </c>
      <c r="F790" s="95">
        <v>100</v>
      </c>
      <c r="G790" s="90">
        <f t="shared" si="19"/>
        <v>655</v>
      </c>
      <c r="H790" s="93"/>
    </row>
    <row r="791" customHeight="1" spans="1:8">
      <c r="A791" s="86"/>
      <c r="B791" s="115"/>
      <c r="C791" s="96"/>
      <c r="D791" s="97" t="s">
        <v>59</v>
      </c>
      <c r="E791" s="96">
        <v>5.4</v>
      </c>
      <c r="F791" s="95">
        <v>100</v>
      </c>
      <c r="G791" s="90">
        <f t="shared" si="19"/>
        <v>540</v>
      </c>
      <c r="H791" s="93"/>
    </row>
    <row r="792" customHeight="1" spans="1:8">
      <c r="A792" s="86"/>
      <c r="B792" s="115"/>
      <c r="C792" s="96"/>
      <c r="D792" s="97" t="s">
        <v>59</v>
      </c>
      <c r="E792" s="96">
        <v>1.8</v>
      </c>
      <c r="F792" s="95">
        <v>100</v>
      </c>
      <c r="G792" s="90">
        <f t="shared" si="19"/>
        <v>180</v>
      </c>
      <c r="H792" s="93"/>
    </row>
    <row r="793" customHeight="1" spans="1:8">
      <c r="A793" s="86"/>
      <c r="B793" s="115"/>
      <c r="C793" s="96"/>
      <c r="D793" s="97" t="s">
        <v>59</v>
      </c>
      <c r="E793" s="96">
        <v>3</v>
      </c>
      <c r="F793" s="95">
        <v>100</v>
      </c>
      <c r="G793" s="90">
        <f t="shared" si="19"/>
        <v>300</v>
      </c>
      <c r="H793" s="93"/>
    </row>
    <row r="794" customHeight="1" spans="1:8">
      <c r="A794" s="86"/>
      <c r="B794" s="115"/>
      <c r="C794" s="96" t="s">
        <v>238</v>
      </c>
      <c r="D794" s="97" t="s">
        <v>59</v>
      </c>
      <c r="E794" s="96">
        <v>21.59</v>
      </c>
      <c r="F794" s="95">
        <v>120</v>
      </c>
      <c r="G794" s="90">
        <f t="shared" si="19"/>
        <v>2590.8</v>
      </c>
      <c r="H794" s="93"/>
    </row>
    <row r="795" customHeight="1" spans="1:8">
      <c r="A795" s="86"/>
      <c r="B795" s="115"/>
      <c r="C795" s="96" t="s">
        <v>133</v>
      </c>
      <c r="D795" s="97" t="s">
        <v>61</v>
      </c>
      <c r="E795" s="96">
        <v>1.73</v>
      </c>
      <c r="F795" s="95">
        <v>340</v>
      </c>
      <c r="G795" s="90">
        <f t="shared" si="19"/>
        <v>588.2</v>
      </c>
      <c r="H795" s="93"/>
    </row>
    <row r="796" customHeight="1" spans="1:8">
      <c r="A796" s="86"/>
      <c r="B796" s="115"/>
      <c r="C796" s="96" t="s">
        <v>64</v>
      </c>
      <c r="D796" s="97" t="s">
        <v>61</v>
      </c>
      <c r="E796" s="96">
        <v>0.85</v>
      </c>
      <c r="F796" s="95">
        <v>340</v>
      </c>
      <c r="G796" s="90">
        <f t="shared" si="19"/>
        <v>289</v>
      </c>
      <c r="H796" s="93"/>
    </row>
    <row r="797" customHeight="1" spans="1:8">
      <c r="A797" s="86"/>
      <c r="B797" s="115"/>
      <c r="C797" s="96"/>
      <c r="D797" s="97" t="s">
        <v>61</v>
      </c>
      <c r="E797" s="96">
        <v>2.93</v>
      </c>
      <c r="F797" s="95">
        <v>340</v>
      </c>
      <c r="G797" s="90">
        <f t="shared" si="19"/>
        <v>996.2</v>
      </c>
      <c r="H797" s="93"/>
    </row>
    <row r="798" customHeight="1" spans="1:8">
      <c r="A798" s="86"/>
      <c r="B798" s="115"/>
      <c r="C798" s="96"/>
      <c r="D798" s="97" t="s">
        <v>61</v>
      </c>
      <c r="E798" s="96">
        <v>1.3</v>
      </c>
      <c r="F798" s="95">
        <v>340</v>
      </c>
      <c r="G798" s="90">
        <f t="shared" si="19"/>
        <v>442</v>
      </c>
      <c r="H798" s="93"/>
    </row>
    <row r="799" customHeight="1" spans="1:8">
      <c r="A799" s="86"/>
      <c r="B799" s="115"/>
      <c r="C799" s="96"/>
      <c r="D799" s="97" t="s">
        <v>61</v>
      </c>
      <c r="E799" s="96">
        <v>0.61</v>
      </c>
      <c r="F799" s="95">
        <v>340</v>
      </c>
      <c r="G799" s="90">
        <f t="shared" si="19"/>
        <v>207.4</v>
      </c>
      <c r="H799" s="93"/>
    </row>
    <row r="800" customHeight="1" spans="1:8">
      <c r="A800" s="86"/>
      <c r="B800" s="115"/>
      <c r="C800" s="96"/>
      <c r="D800" s="97" t="s">
        <v>61</v>
      </c>
      <c r="E800" s="96">
        <v>3.18</v>
      </c>
      <c r="F800" s="95">
        <v>340</v>
      </c>
      <c r="G800" s="90">
        <f t="shared" si="19"/>
        <v>1081.2</v>
      </c>
      <c r="H800" s="93"/>
    </row>
    <row r="801" customHeight="1" spans="1:8">
      <c r="A801" s="86"/>
      <c r="B801" s="115"/>
      <c r="C801" s="96" t="s">
        <v>67</v>
      </c>
      <c r="D801" s="97" t="s">
        <v>61</v>
      </c>
      <c r="E801" s="96">
        <v>0.79</v>
      </c>
      <c r="F801" s="95">
        <v>320</v>
      </c>
      <c r="G801" s="90">
        <f t="shared" si="19"/>
        <v>252.8</v>
      </c>
      <c r="H801" s="93"/>
    </row>
    <row r="802" customHeight="1" spans="1:8">
      <c r="A802" s="86"/>
      <c r="B802" s="115"/>
      <c r="C802" s="96"/>
      <c r="D802" s="97" t="s">
        <v>61</v>
      </c>
      <c r="E802" s="96">
        <v>2.74</v>
      </c>
      <c r="F802" s="95">
        <v>320</v>
      </c>
      <c r="G802" s="90">
        <f t="shared" si="19"/>
        <v>876.8</v>
      </c>
      <c r="H802" s="93"/>
    </row>
    <row r="803" customHeight="1" spans="1:8">
      <c r="A803" s="86"/>
      <c r="B803" s="115"/>
      <c r="C803" s="96"/>
      <c r="D803" s="97" t="s">
        <v>61</v>
      </c>
      <c r="E803" s="96">
        <v>0.45</v>
      </c>
      <c r="F803" s="95">
        <v>320</v>
      </c>
      <c r="G803" s="90">
        <f t="shared" si="19"/>
        <v>144</v>
      </c>
      <c r="H803" s="93"/>
    </row>
    <row r="804" customHeight="1" spans="1:8">
      <c r="A804" s="86"/>
      <c r="B804" s="115"/>
      <c r="C804" s="96" t="s">
        <v>183</v>
      </c>
      <c r="D804" s="97" t="s">
        <v>61</v>
      </c>
      <c r="E804" s="96">
        <v>0.36</v>
      </c>
      <c r="F804" s="95">
        <v>320</v>
      </c>
      <c r="G804" s="90">
        <f t="shared" si="19"/>
        <v>115.2</v>
      </c>
      <c r="H804" s="93"/>
    </row>
    <row r="805" customHeight="1" spans="1:8">
      <c r="A805" s="86"/>
      <c r="B805" s="115"/>
      <c r="C805" s="96"/>
      <c r="D805" s="97" t="s">
        <v>61</v>
      </c>
      <c r="E805" s="96">
        <v>0.88</v>
      </c>
      <c r="F805" s="95">
        <v>320</v>
      </c>
      <c r="G805" s="90">
        <f t="shared" si="19"/>
        <v>281.6</v>
      </c>
      <c r="H805" s="93"/>
    </row>
    <row r="806" customHeight="1" spans="1:8">
      <c r="A806" s="86"/>
      <c r="B806" s="115"/>
      <c r="C806" s="96" t="s">
        <v>66</v>
      </c>
      <c r="D806" s="97" t="s">
        <v>61</v>
      </c>
      <c r="E806" s="96">
        <v>0.29</v>
      </c>
      <c r="F806" s="95">
        <v>120</v>
      </c>
      <c r="G806" s="90">
        <f t="shared" si="19"/>
        <v>34.8</v>
      </c>
      <c r="H806" s="93"/>
    </row>
    <row r="807" customHeight="1" spans="1:8">
      <c r="A807" s="86"/>
      <c r="B807" s="115"/>
      <c r="C807" s="96"/>
      <c r="D807" s="97" t="s">
        <v>61</v>
      </c>
      <c r="E807" s="96">
        <v>168.56</v>
      </c>
      <c r="F807" s="95">
        <v>120</v>
      </c>
      <c r="G807" s="90">
        <f t="shared" si="19"/>
        <v>20227.2</v>
      </c>
      <c r="H807" s="93"/>
    </row>
    <row r="808" customHeight="1" spans="1:8">
      <c r="A808" s="86"/>
      <c r="B808" s="115"/>
      <c r="C808" s="96" t="s">
        <v>107</v>
      </c>
      <c r="D808" s="97" t="s">
        <v>71</v>
      </c>
      <c r="E808" s="98">
        <v>1</v>
      </c>
      <c r="F808" s="95">
        <v>400</v>
      </c>
      <c r="G808" s="90">
        <f t="shared" si="19"/>
        <v>400</v>
      </c>
      <c r="H808" s="93"/>
    </row>
    <row r="809" customHeight="1" spans="1:8">
      <c r="A809" s="86"/>
      <c r="B809" s="115"/>
      <c r="C809" s="96" t="s">
        <v>228</v>
      </c>
      <c r="D809" s="97" t="s">
        <v>73</v>
      </c>
      <c r="E809" s="98">
        <v>2</v>
      </c>
      <c r="F809" s="95">
        <v>2000</v>
      </c>
      <c r="G809" s="90">
        <f t="shared" si="19"/>
        <v>4000</v>
      </c>
      <c r="H809" s="93"/>
    </row>
    <row r="810" customHeight="1" spans="1:8">
      <c r="A810" s="86"/>
      <c r="B810" s="115"/>
      <c r="C810" s="96" t="s">
        <v>75</v>
      </c>
      <c r="D810" s="97" t="s">
        <v>73</v>
      </c>
      <c r="E810" s="98">
        <v>1</v>
      </c>
      <c r="F810" s="95">
        <v>4000</v>
      </c>
      <c r="G810" s="90">
        <f t="shared" si="19"/>
        <v>4000</v>
      </c>
      <c r="H810" s="93"/>
    </row>
    <row r="811" customHeight="1" spans="1:8">
      <c r="A811" s="86"/>
      <c r="B811" s="115"/>
      <c r="C811" s="96" t="s">
        <v>78</v>
      </c>
      <c r="D811" s="97" t="s">
        <v>59</v>
      </c>
      <c r="E811" s="96">
        <v>88.65</v>
      </c>
      <c r="F811" s="95">
        <v>560</v>
      </c>
      <c r="G811" s="90">
        <f t="shared" si="19"/>
        <v>49644</v>
      </c>
      <c r="H811" s="93"/>
    </row>
    <row r="812" customHeight="1" spans="1:8">
      <c r="A812" s="86"/>
      <c r="B812" s="120"/>
      <c r="C812" s="96" t="s">
        <v>464</v>
      </c>
      <c r="D812" s="97" t="s">
        <v>59</v>
      </c>
      <c r="E812" s="96">
        <v>52.68</v>
      </c>
      <c r="F812" s="95">
        <v>320</v>
      </c>
      <c r="G812" s="90">
        <f t="shared" si="19"/>
        <v>16857.6</v>
      </c>
      <c r="H812" s="93"/>
    </row>
    <row r="813" s="69" customFormat="1" customHeight="1" spans="1:8">
      <c r="A813" s="100"/>
      <c r="B813" s="86" t="s">
        <v>80</v>
      </c>
      <c r="C813" s="101"/>
      <c r="D813" s="101"/>
      <c r="E813" s="102"/>
      <c r="F813" s="103"/>
      <c r="G813" s="104">
        <f>SUM(G756:G812)</f>
        <v>152725.85</v>
      </c>
      <c r="H813" s="105"/>
    </row>
    <row r="814" customHeight="1" spans="1:8">
      <c r="A814" s="86">
        <v>30</v>
      </c>
      <c r="B814" s="114" t="s">
        <v>521</v>
      </c>
      <c r="C814" s="88" t="s">
        <v>438</v>
      </c>
      <c r="D814" s="88" t="s">
        <v>14</v>
      </c>
      <c r="E814" s="94">
        <v>1</v>
      </c>
      <c r="F814" s="95">
        <v>600</v>
      </c>
      <c r="G814" s="90">
        <v>600</v>
      </c>
      <c r="H814" s="91"/>
    </row>
    <row r="815" customHeight="1" spans="1:8">
      <c r="A815" s="86"/>
      <c r="B815" s="115"/>
      <c r="C815" s="88" t="s">
        <v>208</v>
      </c>
      <c r="D815" s="88" t="s">
        <v>12</v>
      </c>
      <c r="E815" s="94">
        <v>1</v>
      </c>
      <c r="F815" s="95">
        <v>3000</v>
      </c>
      <c r="G815" s="90">
        <v>3000</v>
      </c>
      <c r="H815" s="93"/>
    </row>
    <row r="816" customHeight="1" spans="1:8">
      <c r="A816" s="86"/>
      <c r="B816" s="115"/>
      <c r="C816" s="96" t="s">
        <v>58</v>
      </c>
      <c r="D816" s="97" t="s">
        <v>59</v>
      </c>
      <c r="E816" s="96">
        <v>25.2</v>
      </c>
      <c r="F816" s="95">
        <v>65</v>
      </c>
      <c r="G816" s="90">
        <f t="shared" ref="G816:G880" si="20">E816*F816</f>
        <v>1638</v>
      </c>
      <c r="H816" s="93"/>
    </row>
    <row r="817" customHeight="1" spans="1:8">
      <c r="A817" s="86"/>
      <c r="B817" s="120"/>
      <c r="C817" s="96" t="s">
        <v>147</v>
      </c>
      <c r="D817" s="97" t="s">
        <v>59</v>
      </c>
      <c r="E817" s="96">
        <v>34.73</v>
      </c>
      <c r="F817" s="95">
        <v>560</v>
      </c>
      <c r="G817" s="90">
        <f t="shared" si="20"/>
        <v>19448.8</v>
      </c>
      <c r="H817" s="93"/>
    </row>
    <row r="818" s="69" customFormat="1" customHeight="1" spans="1:8">
      <c r="A818" s="100"/>
      <c r="B818" s="86" t="s">
        <v>80</v>
      </c>
      <c r="C818" s="101"/>
      <c r="D818" s="101"/>
      <c r="E818" s="102"/>
      <c r="F818" s="103"/>
      <c r="G818" s="104">
        <f>SUM(G814:G817)</f>
        <v>24686.8</v>
      </c>
      <c r="H818" s="105"/>
    </row>
    <row r="819" customHeight="1" spans="1:8">
      <c r="A819" s="86">
        <v>31</v>
      </c>
      <c r="B819" s="86" t="s">
        <v>522</v>
      </c>
      <c r="C819" s="88" t="s">
        <v>445</v>
      </c>
      <c r="D819" s="88" t="s">
        <v>101</v>
      </c>
      <c r="E819" s="94">
        <v>2</v>
      </c>
      <c r="F819" s="95">
        <v>160</v>
      </c>
      <c r="G819" s="90">
        <f t="shared" si="20"/>
        <v>320</v>
      </c>
      <c r="H819" s="91"/>
    </row>
    <row r="820" customHeight="1" spans="1:8">
      <c r="A820" s="86"/>
      <c r="B820" s="86"/>
      <c r="C820" s="88" t="s">
        <v>426</v>
      </c>
      <c r="D820" s="88" t="s">
        <v>14</v>
      </c>
      <c r="E820" s="94">
        <v>11</v>
      </c>
      <c r="F820" s="95">
        <v>100</v>
      </c>
      <c r="G820" s="90">
        <f t="shared" si="20"/>
        <v>1100</v>
      </c>
      <c r="H820" s="93"/>
    </row>
    <row r="821" customHeight="1" spans="1:8">
      <c r="A821" s="86"/>
      <c r="B821" s="86"/>
      <c r="C821" s="88" t="s">
        <v>523</v>
      </c>
      <c r="D821" s="88" t="s">
        <v>14</v>
      </c>
      <c r="E821" s="94">
        <v>15</v>
      </c>
      <c r="F821" s="95">
        <v>5</v>
      </c>
      <c r="G821" s="90">
        <f t="shared" si="20"/>
        <v>75</v>
      </c>
      <c r="H821" s="93"/>
    </row>
    <row r="822" customHeight="1" spans="1:8">
      <c r="A822" s="86"/>
      <c r="B822" s="86"/>
      <c r="C822" s="88" t="s">
        <v>520</v>
      </c>
      <c r="D822" s="88" t="s">
        <v>14</v>
      </c>
      <c r="E822" s="94">
        <v>10</v>
      </c>
      <c r="F822" s="95">
        <v>50</v>
      </c>
      <c r="G822" s="90">
        <f t="shared" si="20"/>
        <v>500</v>
      </c>
      <c r="H822" s="93"/>
    </row>
    <row r="823" customHeight="1" spans="1:8">
      <c r="A823" s="86"/>
      <c r="B823" s="86"/>
      <c r="C823" s="88" t="s">
        <v>18</v>
      </c>
      <c r="D823" s="88" t="s">
        <v>14</v>
      </c>
      <c r="E823" s="94">
        <v>10</v>
      </c>
      <c r="F823" s="95">
        <v>120</v>
      </c>
      <c r="G823" s="90">
        <f t="shared" si="20"/>
        <v>1200</v>
      </c>
      <c r="H823" s="93"/>
    </row>
    <row r="824" customHeight="1" spans="1:8">
      <c r="A824" s="86"/>
      <c r="B824" s="86"/>
      <c r="C824" s="88" t="s">
        <v>19</v>
      </c>
      <c r="D824" s="88" t="s">
        <v>14</v>
      </c>
      <c r="E824" s="94">
        <v>15</v>
      </c>
      <c r="F824" s="95">
        <v>20</v>
      </c>
      <c r="G824" s="90">
        <f t="shared" si="20"/>
        <v>300</v>
      </c>
      <c r="H824" s="93"/>
    </row>
    <row r="825" customHeight="1" spans="1:8">
      <c r="A825" s="86"/>
      <c r="B825" s="86"/>
      <c r="C825" s="88" t="s">
        <v>15</v>
      </c>
      <c r="D825" s="88" t="s">
        <v>14</v>
      </c>
      <c r="E825" s="94">
        <v>2</v>
      </c>
      <c r="F825" s="95">
        <v>120</v>
      </c>
      <c r="G825" s="90">
        <f t="shared" si="20"/>
        <v>240</v>
      </c>
      <c r="H825" s="93"/>
    </row>
    <row r="826" customHeight="1" spans="1:8">
      <c r="A826" s="86"/>
      <c r="B826" s="86"/>
      <c r="C826" s="88" t="s">
        <v>452</v>
      </c>
      <c r="D826" s="88" t="s">
        <v>14</v>
      </c>
      <c r="E826" s="94">
        <v>1</v>
      </c>
      <c r="F826" s="95">
        <v>20</v>
      </c>
      <c r="G826" s="90">
        <f t="shared" si="20"/>
        <v>20</v>
      </c>
      <c r="H826" s="93"/>
    </row>
    <row r="827" customHeight="1" spans="1:8">
      <c r="A827" s="86"/>
      <c r="B827" s="86"/>
      <c r="C827" s="88" t="s">
        <v>56</v>
      </c>
      <c r="D827" s="88" t="s">
        <v>14</v>
      </c>
      <c r="E827" s="94">
        <v>2</v>
      </c>
      <c r="F827" s="95">
        <v>90</v>
      </c>
      <c r="G827" s="90">
        <f t="shared" si="20"/>
        <v>180</v>
      </c>
      <c r="H827" s="93"/>
    </row>
    <row r="828" customHeight="1" spans="1:8">
      <c r="A828" s="86"/>
      <c r="B828" s="86"/>
      <c r="C828" s="88" t="s">
        <v>424</v>
      </c>
      <c r="D828" s="88" t="s">
        <v>14</v>
      </c>
      <c r="E828" s="94">
        <v>2</v>
      </c>
      <c r="F828" s="95">
        <v>20</v>
      </c>
      <c r="G828" s="90">
        <f t="shared" si="20"/>
        <v>40</v>
      </c>
      <c r="H828" s="93"/>
    </row>
    <row r="829" customHeight="1" spans="1:8">
      <c r="A829" s="86"/>
      <c r="B829" s="86"/>
      <c r="C829" s="88" t="s">
        <v>479</v>
      </c>
      <c r="D829" s="88" t="s">
        <v>14</v>
      </c>
      <c r="E829" s="94">
        <v>1</v>
      </c>
      <c r="F829" s="95">
        <v>20</v>
      </c>
      <c r="G829" s="90">
        <f t="shared" si="20"/>
        <v>20</v>
      </c>
      <c r="H829" s="93"/>
    </row>
    <row r="830" customHeight="1" spans="1:8">
      <c r="A830" s="86"/>
      <c r="B830" s="86"/>
      <c r="C830" s="88" t="s">
        <v>83</v>
      </c>
      <c r="D830" s="88" t="s">
        <v>14</v>
      </c>
      <c r="E830" s="94">
        <v>1</v>
      </c>
      <c r="F830" s="95">
        <v>50</v>
      </c>
      <c r="G830" s="90">
        <f t="shared" si="20"/>
        <v>50</v>
      </c>
      <c r="H830" s="93"/>
    </row>
    <row r="831" customHeight="1" spans="1:8">
      <c r="A831" s="86"/>
      <c r="B831" s="86"/>
      <c r="C831" s="88" t="s">
        <v>524</v>
      </c>
      <c r="D831" s="88" t="s">
        <v>14</v>
      </c>
      <c r="E831" s="94">
        <v>1</v>
      </c>
      <c r="F831" s="95">
        <v>300</v>
      </c>
      <c r="G831" s="90">
        <f t="shared" si="20"/>
        <v>300</v>
      </c>
      <c r="H831" s="93"/>
    </row>
    <row r="832" customHeight="1" spans="1:8">
      <c r="A832" s="86"/>
      <c r="B832" s="86"/>
      <c r="C832" s="88" t="s">
        <v>525</v>
      </c>
      <c r="D832" s="88" t="s">
        <v>14</v>
      </c>
      <c r="E832" s="94">
        <v>10</v>
      </c>
      <c r="F832" s="95">
        <v>20</v>
      </c>
      <c r="G832" s="90">
        <f t="shared" si="20"/>
        <v>200</v>
      </c>
      <c r="H832" s="93"/>
    </row>
    <row r="833" customHeight="1" spans="1:8">
      <c r="A833" s="86"/>
      <c r="B833" s="86"/>
      <c r="C833" s="88" t="s">
        <v>126</v>
      </c>
      <c r="D833" s="88" t="s">
        <v>14</v>
      </c>
      <c r="E833" s="94">
        <v>1</v>
      </c>
      <c r="F833" s="95">
        <v>90</v>
      </c>
      <c r="G833" s="90">
        <f t="shared" si="20"/>
        <v>90</v>
      </c>
      <c r="H833" s="93"/>
    </row>
    <row r="834" customHeight="1" spans="1:8">
      <c r="A834" s="86"/>
      <c r="B834" s="86"/>
      <c r="C834" s="88" t="s">
        <v>55</v>
      </c>
      <c r="D834" s="88" t="s">
        <v>14</v>
      </c>
      <c r="E834" s="94">
        <v>3</v>
      </c>
      <c r="F834" s="95">
        <v>220</v>
      </c>
      <c r="G834" s="90">
        <f t="shared" si="20"/>
        <v>660</v>
      </c>
      <c r="H834" s="93"/>
    </row>
    <row r="835" customHeight="1" spans="1:8">
      <c r="A835" s="86"/>
      <c r="B835" s="86"/>
      <c r="C835" s="88" t="s">
        <v>51</v>
      </c>
      <c r="D835" s="88" t="s">
        <v>14</v>
      </c>
      <c r="E835" s="94">
        <v>2</v>
      </c>
      <c r="F835" s="95">
        <v>600</v>
      </c>
      <c r="G835" s="90">
        <f t="shared" si="20"/>
        <v>1200</v>
      </c>
      <c r="H835" s="93"/>
    </row>
    <row r="836" customHeight="1" spans="1:8">
      <c r="A836" s="86"/>
      <c r="B836" s="86"/>
      <c r="C836" s="88" t="s">
        <v>90</v>
      </c>
      <c r="D836" s="88" t="s">
        <v>14</v>
      </c>
      <c r="E836" s="94">
        <v>2</v>
      </c>
      <c r="F836" s="95">
        <v>220</v>
      </c>
      <c r="G836" s="90">
        <f t="shared" si="20"/>
        <v>440</v>
      </c>
      <c r="H836" s="93"/>
    </row>
    <row r="837" customHeight="1" spans="1:8">
      <c r="A837" s="86"/>
      <c r="B837" s="86"/>
      <c r="C837" s="88" t="s">
        <v>90</v>
      </c>
      <c r="D837" s="88" t="s">
        <v>14</v>
      </c>
      <c r="E837" s="94">
        <v>9</v>
      </c>
      <c r="F837" s="95">
        <v>90</v>
      </c>
      <c r="G837" s="90">
        <f t="shared" si="20"/>
        <v>810</v>
      </c>
      <c r="H837" s="93"/>
    </row>
    <row r="838" customHeight="1" spans="1:8">
      <c r="A838" s="86"/>
      <c r="B838" s="86"/>
      <c r="C838" s="88" t="s">
        <v>491</v>
      </c>
      <c r="D838" s="88" t="s">
        <v>14</v>
      </c>
      <c r="E838" s="94">
        <v>6</v>
      </c>
      <c r="F838" s="95">
        <v>20</v>
      </c>
      <c r="G838" s="90">
        <f t="shared" si="20"/>
        <v>120</v>
      </c>
      <c r="H838" s="93"/>
    </row>
    <row r="839" customHeight="1" spans="1:8">
      <c r="A839" s="86"/>
      <c r="B839" s="86"/>
      <c r="C839" s="88" t="s">
        <v>136</v>
      </c>
      <c r="D839" s="88" t="s">
        <v>14</v>
      </c>
      <c r="E839" s="94">
        <v>3</v>
      </c>
      <c r="F839" s="95">
        <v>10</v>
      </c>
      <c r="G839" s="90">
        <f t="shared" si="20"/>
        <v>30</v>
      </c>
      <c r="H839" s="93"/>
    </row>
    <row r="840" customHeight="1" spans="1:8">
      <c r="A840" s="86"/>
      <c r="B840" s="86"/>
      <c r="C840" s="88" t="s">
        <v>526</v>
      </c>
      <c r="D840" s="88" t="s">
        <v>14</v>
      </c>
      <c r="E840" s="94">
        <v>11</v>
      </c>
      <c r="F840" s="95">
        <v>8</v>
      </c>
      <c r="G840" s="90">
        <f t="shared" si="20"/>
        <v>88</v>
      </c>
      <c r="H840" s="93"/>
    </row>
    <row r="841" s="69" customFormat="1" customHeight="1" spans="1:8">
      <c r="A841" s="100"/>
      <c r="B841" s="86"/>
      <c r="C841" s="88" t="s">
        <v>438</v>
      </c>
      <c r="D841" s="88" t="s">
        <v>14</v>
      </c>
      <c r="E841" s="94">
        <v>7</v>
      </c>
      <c r="F841" s="95">
        <v>600</v>
      </c>
      <c r="G841" s="90">
        <f t="shared" si="20"/>
        <v>4200</v>
      </c>
      <c r="H841" s="93"/>
    </row>
    <row r="842" s="69" customFormat="1" customHeight="1" spans="1:8">
      <c r="A842" s="100"/>
      <c r="B842" s="86"/>
      <c r="C842" s="88" t="s">
        <v>45</v>
      </c>
      <c r="D842" s="88" t="s">
        <v>14</v>
      </c>
      <c r="E842" s="94">
        <v>4</v>
      </c>
      <c r="F842" s="95">
        <v>100</v>
      </c>
      <c r="G842" s="90">
        <f t="shared" si="20"/>
        <v>400</v>
      </c>
      <c r="H842" s="93"/>
    </row>
    <row r="843" s="69" customFormat="1" customHeight="1" spans="1:8">
      <c r="A843" s="100"/>
      <c r="B843" s="86"/>
      <c r="C843" s="88" t="s">
        <v>426</v>
      </c>
      <c r="D843" s="88" t="s">
        <v>14</v>
      </c>
      <c r="E843" s="94">
        <v>2</v>
      </c>
      <c r="F843" s="95">
        <v>100</v>
      </c>
      <c r="G843" s="90">
        <f t="shared" si="20"/>
        <v>200</v>
      </c>
      <c r="H843" s="93"/>
    </row>
    <row r="844" s="69" customFormat="1" customHeight="1" spans="1:8">
      <c r="A844" s="100"/>
      <c r="B844" s="86"/>
      <c r="C844" s="88" t="s">
        <v>437</v>
      </c>
      <c r="D844" s="88" t="s">
        <v>14</v>
      </c>
      <c r="E844" s="94">
        <v>3</v>
      </c>
      <c r="F844" s="95">
        <v>50</v>
      </c>
      <c r="G844" s="90">
        <f t="shared" si="20"/>
        <v>150</v>
      </c>
      <c r="H844" s="93"/>
    </row>
    <row r="845" s="69" customFormat="1" customHeight="1" spans="1:8">
      <c r="A845" s="100"/>
      <c r="B845" s="86"/>
      <c r="C845" s="88" t="s">
        <v>15</v>
      </c>
      <c r="D845" s="88" t="s">
        <v>14</v>
      </c>
      <c r="E845" s="94">
        <v>4</v>
      </c>
      <c r="F845" s="95">
        <v>120</v>
      </c>
      <c r="G845" s="90">
        <f t="shared" si="20"/>
        <v>480</v>
      </c>
      <c r="H845" s="93"/>
    </row>
    <row r="846" s="69" customFormat="1" customHeight="1" spans="1:8">
      <c r="A846" s="100"/>
      <c r="B846" s="86"/>
      <c r="C846" s="88" t="s">
        <v>56</v>
      </c>
      <c r="D846" s="88" t="s">
        <v>14</v>
      </c>
      <c r="E846" s="94">
        <v>1</v>
      </c>
      <c r="F846" s="95">
        <v>90</v>
      </c>
      <c r="G846" s="90">
        <f t="shared" si="20"/>
        <v>90</v>
      </c>
      <c r="H846" s="93"/>
    </row>
    <row r="847" s="69" customFormat="1" customHeight="1" spans="1:8">
      <c r="A847" s="100"/>
      <c r="B847" s="86"/>
      <c r="C847" s="88" t="s">
        <v>42</v>
      </c>
      <c r="D847" s="88" t="s">
        <v>14</v>
      </c>
      <c r="E847" s="94">
        <v>4</v>
      </c>
      <c r="F847" s="95">
        <v>220</v>
      </c>
      <c r="G847" s="90">
        <f t="shared" si="20"/>
        <v>880</v>
      </c>
      <c r="H847" s="93"/>
    </row>
    <row r="848" s="69" customFormat="1" customHeight="1" spans="1:8">
      <c r="A848" s="100"/>
      <c r="B848" s="86"/>
      <c r="C848" s="88" t="s">
        <v>331</v>
      </c>
      <c r="D848" s="88" t="s">
        <v>14</v>
      </c>
      <c r="E848" s="94">
        <v>3</v>
      </c>
      <c r="F848" s="95">
        <v>20</v>
      </c>
      <c r="G848" s="90">
        <f t="shared" si="20"/>
        <v>60</v>
      </c>
      <c r="H848" s="93"/>
    </row>
    <row r="849" s="69" customFormat="1" customHeight="1" spans="1:8">
      <c r="A849" s="100"/>
      <c r="B849" s="86"/>
      <c r="C849" s="88" t="s">
        <v>474</v>
      </c>
      <c r="D849" s="88" t="s">
        <v>14</v>
      </c>
      <c r="E849" s="94">
        <v>2</v>
      </c>
      <c r="F849" s="95">
        <v>80</v>
      </c>
      <c r="G849" s="90">
        <f t="shared" si="20"/>
        <v>160</v>
      </c>
      <c r="H849" s="93"/>
    </row>
    <row r="850" s="69" customFormat="1" customHeight="1" spans="1:8">
      <c r="A850" s="100"/>
      <c r="B850" s="86"/>
      <c r="C850" s="88" t="s">
        <v>18</v>
      </c>
      <c r="D850" s="88" t="s">
        <v>14</v>
      </c>
      <c r="E850" s="94">
        <v>1</v>
      </c>
      <c r="F850" s="95">
        <v>120</v>
      </c>
      <c r="G850" s="90">
        <f t="shared" si="20"/>
        <v>120</v>
      </c>
      <c r="H850" s="93"/>
    </row>
    <row r="851" s="69" customFormat="1" customHeight="1" spans="1:8">
      <c r="A851" s="100"/>
      <c r="B851" s="86"/>
      <c r="C851" s="88" t="s">
        <v>518</v>
      </c>
      <c r="D851" s="88" t="s">
        <v>14</v>
      </c>
      <c r="E851" s="94">
        <v>1</v>
      </c>
      <c r="F851" s="95">
        <v>220</v>
      </c>
      <c r="G851" s="90">
        <f t="shared" si="20"/>
        <v>220</v>
      </c>
      <c r="H851" s="93"/>
    </row>
    <row r="852" s="69" customFormat="1" customHeight="1" spans="1:8">
      <c r="A852" s="100"/>
      <c r="B852" s="86"/>
      <c r="C852" s="88" t="s">
        <v>527</v>
      </c>
      <c r="D852" s="88" t="s">
        <v>14</v>
      </c>
      <c r="E852" s="94">
        <v>1</v>
      </c>
      <c r="F852" s="95">
        <v>90</v>
      </c>
      <c r="G852" s="90">
        <f t="shared" si="20"/>
        <v>90</v>
      </c>
      <c r="H852" s="93"/>
    </row>
    <row r="853" s="69" customFormat="1" customHeight="1" spans="1:8">
      <c r="A853" s="100"/>
      <c r="B853" s="86"/>
      <c r="C853" s="88" t="s">
        <v>452</v>
      </c>
      <c r="D853" s="88" t="s">
        <v>14</v>
      </c>
      <c r="E853" s="94">
        <v>2</v>
      </c>
      <c r="F853" s="95">
        <v>20</v>
      </c>
      <c r="G853" s="90">
        <f t="shared" si="20"/>
        <v>40</v>
      </c>
      <c r="H853" s="93"/>
    </row>
    <row r="854" s="69" customFormat="1" customHeight="1" spans="1:8">
      <c r="A854" s="100"/>
      <c r="B854" s="86"/>
      <c r="C854" s="88" t="s">
        <v>462</v>
      </c>
      <c r="D854" s="88" t="s">
        <v>14</v>
      </c>
      <c r="E854" s="94">
        <v>4</v>
      </c>
      <c r="F854" s="95">
        <v>20</v>
      </c>
      <c r="G854" s="90">
        <f t="shared" si="20"/>
        <v>80</v>
      </c>
      <c r="H854" s="93"/>
    </row>
    <row r="855" s="69" customFormat="1" customHeight="1" spans="1:8">
      <c r="A855" s="100"/>
      <c r="B855" s="86"/>
      <c r="C855" s="88" t="s">
        <v>17</v>
      </c>
      <c r="D855" s="88" t="s">
        <v>14</v>
      </c>
      <c r="E855" s="94">
        <v>3</v>
      </c>
      <c r="F855" s="95">
        <v>200</v>
      </c>
      <c r="G855" s="90">
        <f t="shared" si="20"/>
        <v>600</v>
      </c>
      <c r="H855" s="93"/>
    </row>
    <row r="856" s="69" customFormat="1" customHeight="1" spans="1:8">
      <c r="A856" s="100"/>
      <c r="B856" s="86"/>
      <c r="C856" s="88" t="s">
        <v>41</v>
      </c>
      <c r="D856" s="88" t="s">
        <v>14</v>
      </c>
      <c r="E856" s="94">
        <v>2</v>
      </c>
      <c r="F856" s="95">
        <v>90</v>
      </c>
      <c r="G856" s="90">
        <f t="shared" si="20"/>
        <v>180</v>
      </c>
      <c r="H856" s="93"/>
    </row>
    <row r="857" s="69" customFormat="1" customHeight="1" spans="1:8">
      <c r="A857" s="100"/>
      <c r="B857" s="86"/>
      <c r="C857" s="88" t="s">
        <v>24</v>
      </c>
      <c r="D857" s="88" t="s">
        <v>14</v>
      </c>
      <c r="E857" s="94">
        <v>1</v>
      </c>
      <c r="F857" s="95">
        <v>90</v>
      </c>
      <c r="G857" s="90">
        <f t="shared" si="20"/>
        <v>90</v>
      </c>
      <c r="H857" s="93"/>
    </row>
    <row r="858" s="69" customFormat="1" customHeight="1" spans="1:8">
      <c r="A858" s="100"/>
      <c r="B858" s="86"/>
      <c r="C858" s="88" t="s">
        <v>479</v>
      </c>
      <c r="D858" s="88" t="s">
        <v>14</v>
      </c>
      <c r="E858" s="94">
        <v>4</v>
      </c>
      <c r="F858" s="95">
        <v>20</v>
      </c>
      <c r="G858" s="90">
        <f t="shared" si="20"/>
        <v>80</v>
      </c>
      <c r="H858" s="93"/>
    </row>
    <row r="859" s="69" customFormat="1" customHeight="1" spans="1:8">
      <c r="A859" s="100"/>
      <c r="B859" s="86"/>
      <c r="C859" s="88" t="s">
        <v>150</v>
      </c>
      <c r="D859" s="88" t="s">
        <v>14</v>
      </c>
      <c r="E859" s="94">
        <v>16</v>
      </c>
      <c r="F859" s="95">
        <v>10</v>
      </c>
      <c r="G859" s="90">
        <f t="shared" si="20"/>
        <v>160</v>
      </c>
      <c r="H859" s="93"/>
    </row>
    <row r="860" s="69" customFormat="1" customHeight="1" spans="1:8">
      <c r="A860" s="100"/>
      <c r="B860" s="86"/>
      <c r="C860" s="88" t="s">
        <v>100</v>
      </c>
      <c r="D860" s="88" t="s">
        <v>101</v>
      </c>
      <c r="E860" s="94">
        <v>4</v>
      </c>
      <c r="F860" s="95">
        <v>160</v>
      </c>
      <c r="G860" s="90">
        <f t="shared" si="20"/>
        <v>640</v>
      </c>
      <c r="H860" s="93"/>
    </row>
    <row r="861" s="69" customFormat="1" customHeight="1" spans="1:8">
      <c r="A861" s="100"/>
      <c r="B861" s="114" t="s">
        <v>528</v>
      </c>
      <c r="C861" s="96" t="s">
        <v>58</v>
      </c>
      <c r="D861" s="97" t="s">
        <v>59</v>
      </c>
      <c r="E861" s="96">
        <v>54.31</v>
      </c>
      <c r="F861" s="95">
        <v>65</v>
      </c>
      <c r="G861" s="90">
        <f t="shared" si="20"/>
        <v>3530.15</v>
      </c>
      <c r="H861" s="93"/>
    </row>
    <row r="862" s="69" customFormat="1" customHeight="1" spans="1:8">
      <c r="A862" s="100"/>
      <c r="B862" s="115"/>
      <c r="C862" s="96"/>
      <c r="D862" s="97" t="s">
        <v>59</v>
      </c>
      <c r="E862" s="96">
        <v>132.54</v>
      </c>
      <c r="F862" s="95">
        <v>65</v>
      </c>
      <c r="G862" s="90">
        <f t="shared" si="20"/>
        <v>8615.1</v>
      </c>
      <c r="H862" s="93"/>
    </row>
    <row r="863" s="69" customFormat="1" customHeight="1" spans="1:8">
      <c r="A863" s="100"/>
      <c r="B863" s="115"/>
      <c r="C863" s="96"/>
      <c r="D863" s="97" t="s">
        <v>59</v>
      </c>
      <c r="E863" s="96">
        <v>15.6</v>
      </c>
      <c r="F863" s="95">
        <v>65</v>
      </c>
      <c r="G863" s="90">
        <f t="shared" si="20"/>
        <v>1014</v>
      </c>
      <c r="H863" s="93"/>
    </row>
    <row r="864" s="69" customFormat="1" customHeight="1" spans="1:8">
      <c r="A864" s="100"/>
      <c r="B864" s="115"/>
      <c r="C864" s="96"/>
      <c r="D864" s="97" t="s">
        <v>59</v>
      </c>
      <c r="E864" s="96">
        <v>9.63</v>
      </c>
      <c r="F864" s="95">
        <v>65</v>
      </c>
      <c r="G864" s="90">
        <f t="shared" si="20"/>
        <v>625.95</v>
      </c>
      <c r="H864" s="93"/>
    </row>
    <row r="865" s="69" customFormat="1" customHeight="1" spans="1:8">
      <c r="A865" s="100"/>
      <c r="B865" s="115"/>
      <c r="C865" s="96" t="s">
        <v>60</v>
      </c>
      <c r="D865" s="97" t="s">
        <v>61</v>
      </c>
      <c r="E865" s="96">
        <v>9.07</v>
      </c>
      <c r="F865" s="95">
        <v>180</v>
      </c>
      <c r="G865" s="90">
        <f t="shared" si="20"/>
        <v>1632.6</v>
      </c>
      <c r="H865" s="93"/>
    </row>
    <row r="866" s="69" customFormat="1" customHeight="1" spans="1:8">
      <c r="A866" s="100"/>
      <c r="B866" s="115"/>
      <c r="C866" s="96"/>
      <c r="D866" s="97" t="s">
        <v>61</v>
      </c>
      <c r="E866" s="96">
        <v>10.13</v>
      </c>
      <c r="F866" s="95">
        <v>180</v>
      </c>
      <c r="G866" s="90">
        <f t="shared" si="20"/>
        <v>1823.4</v>
      </c>
      <c r="H866" s="93"/>
    </row>
    <row r="867" s="69" customFormat="1" customHeight="1" spans="1:8">
      <c r="A867" s="100"/>
      <c r="B867" s="115"/>
      <c r="C867" s="96"/>
      <c r="D867" s="97" t="s">
        <v>61</v>
      </c>
      <c r="E867" s="96">
        <v>17.82</v>
      </c>
      <c r="F867" s="95">
        <v>180</v>
      </c>
      <c r="G867" s="90">
        <f t="shared" si="20"/>
        <v>3207.6</v>
      </c>
      <c r="H867" s="93"/>
    </row>
    <row r="868" s="69" customFormat="1" customHeight="1" spans="1:8">
      <c r="A868" s="100"/>
      <c r="B868" s="115"/>
      <c r="C868" s="96"/>
      <c r="D868" s="97" t="s">
        <v>61</v>
      </c>
      <c r="E868" s="96">
        <v>7.56</v>
      </c>
      <c r="F868" s="95">
        <v>180</v>
      </c>
      <c r="G868" s="90">
        <f t="shared" si="20"/>
        <v>1360.8</v>
      </c>
      <c r="H868" s="93"/>
    </row>
    <row r="869" s="69" customFormat="1" customHeight="1" spans="1:8">
      <c r="A869" s="100"/>
      <c r="B869" s="115"/>
      <c r="C869" s="96"/>
      <c r="D869" s="97" t="s">
        <v>61</v>
      </c>
      <c r="E869" s="96">
        <v>4.54</v>
      </c>
      <c r="F869" s="95">
        <v>180</v>
      </c>
      <c r="G869" s="90">
        <f t="shared" si="20"/>
        <v>817.2</v>
      </c>
      <c r="H869" s="93"/>
    </row>
    <row r="870" s="69" customFormat="1" customHeight="1" spans="1:8">
      <c r="A870" s="100"/>
      <c r="B870" s="115"/>
      <c r="C870" s="96" t="s">
        <v>62</v>
      </c>
      <c r="D870" s="97" t="s">
        <v>61</v>
      </c>
      <c r="E870" s="96">
        <v>3.44</v>
      </c>
      <c r="F870" s="95">
        <v>180</v>
      </c>
      <c r="G870" s="90">
        <f t="shared" si="20"/>
        <v>619.2</v>
      </c>
      <c r="H870" s="93"/>
    </row>
    <row r="871" s="69" customFormat="1" customHeight="1" spans="1:8">
      <c r="A871" s="100"/>
      <c r="B871" s="115"/>
      <c r="C871" s="96" t="s">
        <v>105</v>
      </c>
      <c r="D871" s="97" t="s">
        <v>61</v>
      </c>
      <c r="E871" s="96">
        <v>4.83</v>
      </c>
      <c r="F871" s="95">
        <v>85</v>
      </c>
      <c r="G871" s="90">
        <f t="shared" si="20"/>
        <v>410.55</v>
      </c>
      <c r="H871" s="93"/>
    </row>
    <row r="872" s="69" customFormat="1" customHeight="1" spans="1:8">
      <c r="A872" s="100"/>
      <c r="B872" s="115"/>
      <c r="C872" s="96" t="s">
        <v>64</v>
      </c>
      <c r="D872" s="97" t="s">
        <v>61</v>
      </c>
      <c r="E872" s="96">
        <v>0.53</v>
      </c>
      <c r="F872" s="95">
        <v>340</v>
      </c>
      <c r="G872" s="90">
        <f t="shared" si="20"/>
        <v>180.2</v>
      </c>
      <c r="H872" s="93"/>
    </row>
    <row r="873" s="69" customFormat="1" customHeight="1" spans="1:8">
      <c r="A873" s="100"/>
      <c r="B873" s="115"/>
      <c r="C873" s="96"/>
      <c r="D873" s="97" t="s">
        <v>61</v>
      </c>
      <c r="E873" s="96">
        <v>1.66</v>
      </c>
      <c r="F873" s="95">
        <v>340</v>
      </c>
      <c r="G873" s="90">
        <f t="shared" si="20"/>
        <v>564.4</v>
      </c>
      <c r="H873" s="93"/>
    </row>
    <row r="874" s="69" customFormat="1" customHeight="1" spans="1:8">
      <c r="A874" s="100"/>
      <c r="B874" s="115"/>
      <c r="C874" s="96"/>
      <c r="D874" s="97" t="s">
        <v>61</v>
      </c>
      <c r="E874" s="96">
        <v>2.29</v>
      </c>
      <c r="F874" s="95">
        <v>340</v>
      </c>
      <c r="G874" s="90">
        <f t="shared" si="20"/>
        <v>778.6</v>
      </c>
      <c r="H874" s="93"/>
    </row>
    <row r="875" s="69" customFormat="1" customHeight="1" spans="1:8">
      <c r="A875" s="100"/>
      <c r="B875" s="115"/>
      <c r="C875" s="96"/>
      <c r="D875" s="97" t="s">
        <v>61</v>
      </c>
      <c r="E875" s="96">
        <v>1.19</v>
      </c>
      <c r="F875" s="95">
        <v>340</v>
      </c>
      <c r="G875" s="90">
        <f t="shared" si="20"/>
        <v>404.6</v>
      </c>
      <c r="H875" s="93"/>
    </row>
    <row r="876" s="69" customFormat="1" customHeight="1" spans="1:8">
      <c r="A876" s="100"/>
      <c r="B876" s="115"/>
      <c r="C876" s="96" t="s">
        <v>133</v>
      </c>
      <c r="D876" s="97" t="s">
        <v>61</v>
      </c>
      <c r="E876" s="96">
        <v>1.79</v>
      </c>
      <c r="F876" s="95">
        <v>340</v>
      </c>
      <c r="G876" s="90">
        <f t="shared" si="20"/>
        <v>608.6</v>
      </c>
      <c r="H876" s="93"/>
    </row>
    <row r="877" s="69" customFormat="1" customHeight="1" spans="1:8">
      <c r="A877" s="100"/>
      <c r="B877" s="115"/>
      <c r="C877" s="96" t="s">
        <v>68</v>
      </c>
      <c r="D877" s="97" t="s">
        <v>59</v>
      </c>
      <c r="E877" s="96">
        <v>27.97</v>
      </c>
      <c r="F877" s="95">
        <v>120</v>
      </c>
      <c r="G877" s="90">
        <f t="shared" si="20"/>
        <v>3356.4</v>
      </c>
      <c r="H877" s="93"/>
    </row>
    <row r="878" s="69" customFormat="1" customHeight="1" spans="1:8">
      <c r="A878" s="100"/>
      <c r="B878" s="115"/>
      <c r="C878" s="96"/>
      <c r="D878" s="97" t="s">
        <v>59</v>
      </c>
      <c r="E878" s="96">
        <v>52.03</v>
      </c>
      <c r="F878" s="95">
        <v>120</v>
      </c>
      <c r="G878" s="90">
        <f t="shared" si="20"/>
        <v>6243.6</v>
      </c>
      <c r="H878" s="93"/>
    </row>
    <row r="879" s="69" customFormat="1" customHeight="1" spans="1:8">
      <c r="A879" s="100"/>
      <c r="B879" s="115"/>
      <c r="C879" s="96" t="s">
        <v>107</v>
      </c>
      <c r="D879" s="97" t="s">
        <v>71</v>
      </c>
      <c r="E879" s="98">
        <v>1</v>
      </c>
      <c r="F879" s="95">
        <v>400</v>
      </c>
      <c r="G879" s="90">
        <f t="shared" si="20"/>
        <v>400</v>
      </c>
      <c r="H879" s="93"/>
    </row>
    <row r="880" s="69" customFormat="1" customHeight="1" spans="1:8">
      <c r="A880" s="100"/>
      <c r="B880" s="115"/>
      <c r="C880" s="96" t="s">
        <v>228</v>
      </c>
      <c r="D880" s="97" t="s">
        <v>73</v>
      </c>
      <c r="E880" s="98">
        <v>2</v>
      </c>
      <c r="F880" s="95">
        <v>2000</v>
      </c>
      <c r="G880" s="90">
        <f t="shared" si="20"/>
        <v>4000</v>
      </c>
      <c r="H880" s="93"/>
    </row>
    <row r="881" s="69" customFormat="1" customHeight="1" spans="1:8">
      <c r="A881" s="100"/>
      <c r="B881" s="115"/>
      <c r="C881" s="96" t="s">
        <v>75</v>
      </c>
      <c r="D881" s="97" t="s">
        <v>73</v>
      </c>
      <c r="E881" s="98">
        <v>1</v>
      </c>
      <c r="F881" s="95">
        <v>4000</v>
      </c>
      <c r="G881" s="90">
        <f t="shared" ref="G881:G883" si="21">E881*F881</f>
        <v>4000</v>
      </c>
      <c r="H881" s="93"/>
    </row>
    <row r="882" s="69" customFormat="1" customHeight="1" spans="1:8">
      <c r="A882" s="100"/>
      <c r="B882" s="115"/>
      <c r="C882" s="96" t="s">
        <v>77</v>
      </c>
      <c r="D882" s="97" t="s">
        <v>59</v>
      </c>
      <c r="E882" s="96">
        <v>194.79</v>
      </c>
      <c r="F882" s="95">
        <v>820</v>
      </c>
      <c r="G882" s="90">
        <f t="shared" si="21"/>
        <v>159727.8</v>
      </c>
      <c r="H882" s="93"/>
    </row>
    <row r="883" s="69" customFormat="1" customHeight="1" spans="1:8">
      <c r="A883" s="100"/>
      <c r="B883" s="120"/>
      <c r="C883" s="96" t="s">
        <v>254</v>
      </c>
      <c r="D883" s="97" t="s">
        <v>59</v>
      </c>
      <c r="E883" s="96">
        <v>175.63</v>
      </c>
      <c r="F883" s="95">
        <v>560</v>
      </c>
      <c r="G883" s="90">
        <f t="shared" si="21"/>
        <v>98352.8</v>
      </c>
      <c r="H883" s="93"/>
    </row>
    <row r="884" s="69" customFormat="1" customHeight="1" spans="1:8">
      <c r="A884" s="100"/>
      <c r="B884" s="86" t="s">
        <v>80</v>
      </c>
      <c r="C884" s="101"/>
      <c r="D884" s="88"/>
      <c r="E884" s="102"/>
      <c r="F884" s="103"/>
      <c r="G884" s="104">
        <f>SUM(G819:G883)</f>
        <v>319176.55</v>
      </c>
      <c r="H884" s="105"/>
    </row>
    <row r="885" customHeight="1" spans="1:8">
      <c r="A885" s="97">
        <v>32</v>
      </c>
      <c r="B885" s="114" t="s">
        <v>529</v>
      </c>
      <c r="C885" s="88" t="s">
        <v>17</v>
      </c>
      <c r="D885" s="88" t="s">
        <v>14</v>
      </c>
      <c r="E885" s="94">
        <v>2</v>
      </c>
      <c r="F885" s="95">
        <v>200</v>
      </c>
      <c r="G885" s="90">
        <f t="shared" ref="G885:G948" si="22">E885*F885</f>
        <v>400</v>
      </c>
      <c r="H885" s="91"/>
    </row>
    <row r="886" customHeight="1" spans="1:8">
      <c r="A886" s="97"/>
      <c r="B886" s="115"/>
      <c r="C886" s="88" t="s">
        <v>89</v>
      </c>
      <c r="D886" s="88" t="s">
        <v>14</v>
      </c>
      <c r="E886" s="94">
        <v>3</v>
      </c>
      <c r="F886" s="95">
        <v>90</v>
      </c>
      <c r="G886" s="90">
        <f t="shared" si="22"/>
        <v>270</v>
      </c>
      <c r="H886" s="93"/>
    </row>
    <row r="887" customHeight="1" spans="1:8">
      <c r="A887" s="97"/>
      <c r="B887" s="115"/>
      <c r="C887" s="88" t="s">
        <v>466</v>
      </c>
      <c r="D887" s="88" t="s">
        <v>14</v>
      </c>
      <c r="E887" s="94">
        <v>3</v>
      </c>
      <c r="F887" s="95">
        <v>100</v>
      </c>
      <c r="G887" s="90">
        <f t="shared" si="22"/>
        <v>300</v>
      </c>
      <c r="H887" s="93"/>
    </row>
    <row r="888" customHeight="1" spans="1:8">
      <c r="A888" s="97"/>
      <c r="B888" s="115"/>
      <c r="C888" s="88" t="s">
        <v>445</v>
      </c>
      <c r="D888" s="88" t="s">
        <v>14</v>
      </c>
      <c r="E888" s="94">
        <v>3</v>
      </c>
      <c r="F888" s="95">
        <v>160</v>
      </c>
      <c r="G888" s="90">
        <f t="shared" si="22"/>
        <v>480</v>
      </c>
      <c r="H888" s="93"/>
    </row>
    <row r="889" customHeight="1" spans="1:8">
      <c r="A889" s="97"/>
      <c r="B889" s="115"/>
      <c r="C889" s="88" t="s">
        <v>520</v>
      </c>
      <c r="D889" s="88" t="s">
        <v>14</v>
      </c>
      <c r="E889" s="94">
        <v>3</v>
      </c>
      <c r="F889" s="95">
        <v>50</v>
      </c>
      <c r="G889" s="90">
        <f t="shared" si="22"/>
        <v>150</v>
      </c>
      <c r="H889" s="93"/>
    </row>
    <row r="890" customHeight="1" spans="1:8">
      <c r="A890" s="97"/>
      <c r="B890" s="115"/>
      <c r="C890" s="88" t="s">
        <v>103</v>
      </c>
      <c r="D890" s="88" t="s">
        <v>73</v>
      </c>
      <c r="E890" s="94">
        <v>1</v>
      </c>
      <c r="F890" s="95">
        <v>1000</v>
      </c>
      <c r="G890" s="90">
        <f t="shared" si="22"/>
        <v>1000</v>
      </c>
      <c r="H890" s="93"/>
    </row>
    <row r="891" customHeight="1" spans="1:8">
      <c r="A891" s="97"/>
      <c r="B891" s="115"/>
      <c r="C891" s="88" t="s">
        <v>228</v>
      </c>
      <c r="D891" s="88" t="s">
        <v>73</v>
      </c>
      <c r="E891" s="94">
        <v>1</v>
      </c>
      <c r="F891" s="95">
        <v>1000</v>
      </c>
      <c r="G891" s="90">
        <f t="shared" si="22"/>
        <v>1000</v>
      </c>
      <c r="H891" s="93"/>
    </row>
    <row r="892" s="69" customFormat="1" customHeight="1" spans="1:8">
      <c r="A892" s="134"/>
      <c r="B892" s="115"/>
      <c r="C892" s="88" t="s">
        <v>83</v>
      </c>
      <c r="D892" s="88" t="s">
        <v>14</v>
      </c>
      <c r="E892" s="94">
        <v>4</v>
      </c>
      <c r="F892" s="95">
        <v>50</v>
      </c>
      <c r="G892" s="90">
        <f t="shared" si="22"/>
        <v>200</v>
      </c>
      <c r="H892" s="93"/>
    </row>
    <row r="893" s="69" customFormat="1" customHeight="1" spans="1:8">
      <c r="A893" s="134"/>
      <c r="B893" s="115"/>
      <c r="C893" s="88" t="s">
        <v>495</v>
      </c>
      <c r="D893" s="88" t="s">
        <v>14</v>
      </c>
      <c r="E893" s="94">
        <v>2</v>
      </c>
      <c r="F893" s="95">
        <v>600</v>
      </c>
      <c r="G893" s="90">
        <f t="shared" si="22"/>
        <v>1200</v>
      </c>
      <c r="H893" s="93"/>
    </row>
    <row r="894" s="69" customFormat="1" customHeight="1" spans="1:8">
      <c r="A894" s="134"/>
      <c r="B894" s="115"/>
      <c r="C894" s="88" t="s">
        <v>55</v>
      </c>
      <c r="D894" s="88" t="s">
        <v>14</v>
      </c>
      <c r="E894" s="94">
        <v>5</v>
      </c>
      <c r="F894" s="95">
        <v>220</v>
      </c>
      <c r="G894" s="90">
        <f t="shared" si="22"/>
        <v>1100</v>
      </c>
      <c r="H894" s="93"/>
    </row>
    <row r="895" s="69" customFormat="1" customHeight="1" spans="1:8">
      <c r="A895" s="134"/>
      <c r="B895" s="115"/>
      <c r="C895" s="88" t="s">
        <v>56</v>
      </c>
      <c r="D895" s="88" t="s">
        <v>14</v>
      </c>
      <c r="E895" s="94">
        <v>7</v>
      </c>
      <c r="F895" s="95">
        <v>90</v>
      </c>
      <c r="G895" s="90">
        <f t="shared" si="22"/>
        <v>630</v>
      </c>
      <c r="H895" s="93"/>
    </row>
    <row r="896" s="69" customFormat="1" customHeight="1" spans="1:8">
      <c r="A896" s="134"/>
      <c r="B896" s="115"/>
      <c r="C896" s="88" t="s">
        <v>15</v>
      </c>
      <c r="D896" s="88" t="s">
        <v>14</v>
      </c>
      <c r="E896" s="94">
        <v>6</v>
      </c>
      <c r="F896" s="95">
        <v>120</v>
      </c>
      <c r="G896" s="90">
        <f t="shared" si="22"/>
        <v>720</v>
      </c>
      <c r="H896" s="93"/>
    </row>
    <row r="897" s="69" customFormat="1" customHeight="1" spans="1:8">
      <c r="A897" s="134"/>
      <c r="B897" s="115"/>
      <c r="C897" s="88" t="s">
        <v>474</v>
      </c>
      <c r="D897" s="88" t="s">
        <v>14</v>
      </c>
      <c r="E897" s="94">
        <v>2</v>
      </c>
      <c r="F897" s="95">
        <v>80</v>
      </c>
      <c r="G897" s="90">
        <f t="shared" si="22"/>
        <v>160</v>
      </c>
      <c r="H897" s="93"/>
    </row>
    <row r="898" s="69" customFormat="1" customHeight="1" spans="1:8">
      <c r="A898" s="134"/>
      <c r="B898" s="115"/>
      <c r="C898" s="88" t="s">
        <v>85</v>
      </c>
      <c r="D898" s="88" t="s">
        <v>14</v>
      </c>
      <c r="E898" s="94">
        <v>3</v>
      </c>
      <c r="F898" s="95">
        <v>90</v>
      </c>
      <c r="G898" s="90">
        <f t="shared" si="22"/>
        <v>270</v>
      </c>
      <c r="H898" s="93"/>
    </row>
    <row r="899" s="69" customFormat="1" customHeight="1" spans="1:8">
      <c r="A899" s="134"/>
      <c r="B899" s="115"/>
      <c r="C899" s="88" t="s">
        <v>89</v>
      </c>
      <c r="D899" s="88" t="s">
        <v>14</v>
      </c>
      <c r="E899" s="94">
        <v>1</v>
      </c>
      <c r="F899" s="95">
        <v>90</v>
      </c>
      <c r="G899" s="90">
        <f t="shared" si="22"/>
        <v>90</v>
      </c>
      <c r="H899" s="93"/>
    </row>
    <row r="900" s="69" customFormat="1" customHeight="1" spans="1:8">
      <c r="A900" s="134"/>
      <c r="B900" s="115"/>
      <c r="C900" s="88" t="s">
        <v>530</v>
      </c>
      <c r="D900" s="88" t="s">
        <v>14</v>
      </c>
      <c r="E900" s="94">
        <v>3</v>
      </c>
      <c r="F900" s="95">
        <v>90</v>
      </c>
      <c r="G900" s="90">
        <f t="shared" si="22"/>
        <v>270</v>
      </c>
      <c r="H900" s="93"/>
    </row>
    <row r="901" s="69" customFormat="1" customHeight="1" spans="1:8">
      <c r="A901" s="134"/>
      <c r="B901" s="115"/>
      <c r="C901" s="88" t="s">
        <v>41</v>
      </c>
      <c r="D901" s="88" t="s">
        <v>14</v>
      </c>
      <c r="E901" s="94">
        <v>1</v>
      </c>
      <c r="F901" s="95">
        <v>90</v>
      </c>
      <c r="G901" s="90">
        <f t="shared" si="22"/>
        <v>90</v>
      </c>
      <c r="H901" s="93"/>
    </row>
    <row r="902" s="69" customFormat="1" customHeight="1" spans="1:8">
      <c r="A902" s="134"/>
      <c r="B902" s="115"/>
      <c r="C902" s="88" t="s">
        <v>126</v>
      </c>
      <c r="D902" s="88" t="s">
        <v>14</v>
      </c>
      <c r="E902" s="94">
        <v>1</v>
      </c>
      <c r="F902" s="95">
        <v>90</v>
      </c>
      <c r="G902" s="90">
        <f t="shared" si="22"/>
        <v>90</v>
      </c>
      <c r="H902" s="93"/>
    </row>
    <row r="903" s="69" customFormat="1" customHeight="1" spans="1:8">
      <c r="A903" s="134"/>
      <c r="B903" s="115"/>
      <c r="C903" s="88" t="s">
        <v>200</v>
      </c>
      <c r="D903" s="88" t="s">
        <v>14</v>
      </c>
      <c r="E903" s="94">
        <v>7</v>
      </c>
      <c r="F903" s="95">
        <v>10</v>
      </c>
      <c r="G903" s="90">
        <f t="shared" si="22"/>
        <v>70</v>
      </c>
      <c r="H903" s="93"/>
    </row>
    <row r="904" s="69" customFormat="1" customHeight="1" spans="1:8">
      <c r="A904" s="134"/>
      <c r="B904" s="115"/>
      <c r="C904" s="88" t="s">
        <v>178</v>
      </c>
      <c r="D904" s="88" t="s">
        <v>14</v>
      </c>
      <c r="E904" s="94">
        <v>1</v>
      </c>
      <c r="F904" s="95">
        <v>10</v>
      </c>
      <c r="G904" s="90">
        <f t="shared" si="22"/>
        <v>10</v>
      </c>
      <c r="H904" s="93"/>
    </row>
    <row r="905" s="69" customFormat="1" customHeight="1" spans="1:8">
      <c r="A905" s="134"/>
      <c r="B905" s="115"/>
      <c r="C905" s="88" t="s">
        <v>88</v>
      </c>
      <c r="D905" s="88" t="s">
        <v>14</v>
      </c>
      <c r="E905" s="94">
        <v>2</v>
      </c>
      <c r="F905" s="95">
        <v>10</v>
      </c>
      <c r="G905" s="90">
        <f t="shared" si="22"/>
        <v>20</v>
      </c>
      <c r="H905" s="93"/>
    </row>
    <row r="906" s="69" customFormat="1" customHeight="1" spans="1:8">
      <c r="A906" s="134"/>
      <c r="B906" s="115"/>
      <c r="C906" s="88" t="s">
        <v>42</v>
      </c>
      <c r="D906" s="88" t="s">
        <v>14</v>
      </c>
      <c r="E906" s="94">
        <v>1</v>
      </c>
      <c r="F906" s="95">
        <v>220</v>
      </c>
      <c r="G906" s="90">
        <f t="shared" si="22"/>
        <v>220</v>
      </c>
      <c r="H906" s="93"/>
    </row>
    <row r="907" s="69" customFormat="1" customHeight="1" spans="1:8">
      <c r="A907" s="134"/>
      <c r="B907" s="115"/>
      <c r="C907" s="88" t="s">
        <v>177</v>
      </c>
      <c r="D907" s="88" t="s">
        <v>14</v>
      </c>
      <c r="E907" s="94">
        <v>4</v>
      </c>
      <c r="F907" s="95">
        <v>10</v>
      </c>
      <c r="G907" s="90">
        <f t="shared" si="22"/>
        <v>40</v>
      </c>
      <c r="H907" s="93"/>
    </row>
    <row r="908" s="69" customFormat="1" customHeight="1" spans="1:8">
      <c r="A908" s="134"/>
      <c r="B908" s="115"/>
      <c r="C908" s="88" t="s">
        <v>458</v>
      </c>
      <c r="D908" s="88" t="s">
        <v>14</v>
      </c>
      <c r="E908" s="94">
        <v>1</v>
      </c>
      <c r="F908" s="95">
        <v>100</v>
      </c>
      <c r="G908" s="90">
        <f t="shared" si="22"/>
        <v>100</v>
      </c>
      <c r="H908" s="93"/>
    </row>
    <row r="909" s="69" customFormat="1" customHeight="1" spans="1:8">
      <c r="A909" s="134"/>
      <c r="B909" s="115"/>
      <c r="C909" s="88" t="s">
        <v>23</v>
      </c>
      <c r="D909" s="88" t="s">
        <v>14</v>
      </c>
      <c r="E909" s="94">
        <v>1</v>
      </c>
      <c r="F909" s="95">
        <v>220</v>
      </c>
      <c r="G909" s="90">
        <f t="shared" si="22"/>
        <v>220</v>
      </c>
      <c r="H909" s="93"/>
    </row>
    <row r="910" s="69" customFormat="1" customHeight="1" spans="1:8">
      <c r="A910" s="134"/>
      <c r="B910" s="115"/>
      <c r="C910" s="88" t="s">
        <v>16</v>
      </c>
      <c r="D910" s="88" t="s">
        <v>14</v>
      </c>
      <c r="E910" s="94">
        <v>1</v>
      </c>
      <c r="F910" s="95">
        <v>200</v>
      </c>
      <c r="G910" s="90">
        <f t="shared" si="22"/>
        <v>200</v>
      </c>
      <c r="H910" s="93"/>
    </row>
    <row r="911" s="69" customFormat="1" customHeight="1" spans="1:8">
      <c r="A911" s="134"/>
      <c r="B911" s="115"/>
      <c r="C911" s="88" t="s">
        <v>127</v>
      </c>
      <c r="D911" s="88" t="s">
        <v>14</v>
      </c>
      <c r="E911" s="94">
        <v>1</v>
      </c>
      <c r="F911" s="95">
        <v>220</v>
      </c>
      <c r="G911" s="90">
        <f t="shared" si="22"/>
        <v>220</v>
      </c>
      <c r="H911" s="93"/>
    </row>
    <row r="912" s="69" customFormat="1" customHeight="1" spans="1:8">
      <c r="A912" s="134"/>
      <c r="B912" s="115"/>
      <c r="C912" s="88" t="s">
        <v>508</v>
      </c>
      <c r="D912" s="88" t="s">
        <v>14</v>
      </c>
      <c r="E912" s="94">
        <v>1</v>
      </c>
      <c r="F912" s="95">
        <v>200</v>
      </c>
      <c r="G912" s="90">
        <f t="shared" si="22"/>
        <v>200</v>
      </c>
      <c r="H912" s="93"/>
    </row>
    <row r="913" s="69" customFormat="1" customHeight="1" spans="1:8">
      <c r="A913" s="134"/>
      <c r="B913" s="115"/>
      <c r="C913" s="88" t="s">
        <v>144</v>
      </c>
      <c r="D913" s="88" t="s">
        <v>14</v>
      </c>
      <c r="E913" s="94">
        <v>2</v>
      </c>
      <c r="F913" s="95">
        <v>90</v>
      </c>
      <c r="G913" s="90">
        <f t="shared" si="22"/>
        <v>180</v>
      </c>
      <c r="H913" s="93"/>
    </row>
    <row r="914" s="69" customFormat="1" customHeight="1" spans="1:8">
      <c r="A914" s="134"/>
      <c r="B914" s="115"/>
      <c r="C914" s="88" t="s">
        <v>526</v>
      </c>
      <c r="D914" s="88" t="s">
        <v>14</v>
      </c>
      <c r="E914" s="94">
        <v>1</v>
      </c>
      <c r="F914" s="95">
        <v>8</v>
      </c>
      <c r="G914" s="90">
        <f t="shared" si="22"/>
        <v>8</v>
      </c>
      <c r="H914" s="93"/>
    </row>
    <row r="915" s="69" customFormat="1" customHeight="1" spans="1:8">
      <c r="A915" s="134"/>
      <c r="B915" s="115"/>
      <c r="C915" s="88" t="s">
        <v>18</v>
      </c>
      <c r="D915" s="88" t="s">
        <v>14</v>
      </c>
      <c r="E915" s="94">
        <v>2</v>
      </c>
      <c r="F915" s="95">
        <v>120</v>
      </c>
      <c r="G915" s="90">
        <f t="shared" si="22"/>
        <v>240</v>
      </c>
      <c r="H915" s="93"/>
    </row>
    <row r="916" s="69" customFormat="1" customHeight="1" spans="1:8">
      <c r="A916" s="134"/>
      <c r="B916" s="115"/>
      <c r="C916" s="88" t="s">
        <v>136</v>
      </c>
      <c r="D916" s="88" t="s">
        <v>14</v>
      </c>
      <c r="E916" s="94">
        <v>12</v>
      </c>
      <c r="F916" s="95">
        <v>10</v>
      </c>
      <c r="G916" s="90">
        <f t="shared" si="22"/>
        <v>120</v>
      </c>
      <c r="H916" s="93"/>
    </row>
    <row r="917" s="69" customFormat="1" customHeight="1" spans="1:8">
      <c r="A917" s="134"/>
      <c r="B917" s="115"/>
      <c r="C917" s="88" t="s">
        <v>531</v>
      </c>
      <c r="D917" s="88" t="s">
        <v>14</v>
      </c>
      <c r="E917" s="94">
        <v>1</v>
      </c>
      <c r="F917" s="95">
        <v>10</v>
      </c>
      <c r="G917" s="90">
        <f t="shared" si="22"/>
        <v>10</v>
      </c>
      <c r="H917" s="93"/>
    </row>
    <row r="918" s="69" customFormat="1" customHeight="1" spans="1:8">
      <c r="A918" s="134"/>
      <c r="B918" s="115"/>
      <c r="C918" s="88" t="s">
        <v>463</v>
      </c>
      <c r="D918" s="88" t="s">
        <v>14</v>
      </c>
      <c r="E918" s="94">
        <v>1</v>
      </c>
      <c r="F918" s="95">
        <v>15</v>
      </c>
      <c r="G918" s="90">
        <f t="shared" si="22"/>
        <v>15</v>
      </c>
      <c r="H918" s="93"/>
    </row>
    <row r="919" s="69" customFormat="1" customHeight="1" spans="1:8">
      <c r="A919" s="134"/>
      <c r="B919" s="115"/>
      <c r="C919" s="88" t="s">
        <v>24</v>
      </c>
      <c r="D919" s="88" t="s">
        <v>14</v>
      </c>
      <c r="E919" s="94">
        <v>3</v>
      </c>
      <c r="F919" s="95">
        <v>90</v>
      </c>
      <c r="G919" s="90">
        <f t="shared" si="22"/>
        <v>270</v>
      </c>
      <c r="H919" s="93"/>
    </row>
    <row r="920" s="69" customFormat="1" customHeight="1" spans="1:8">
      <c r="A920" s="134"/>
      <c r="B920" s="115"/>
      <c r="C920" s="88" t="s">
        <v>150</v>
      </c>
      <c r="D920" s="88" t="s">
        <v>14</v>
      </c>
      <c r="E920" s="94">
        <v>13</v>
      </c>
      <c r="F920" s="95">
        <v>10</v>
      </c>
      <c r="G920" s="90">
        <f t="shared" si="22"/>
        <v>130</v>
      </c>
      <c r="H920" s="93"/>
    </row>
    <row r="921" s="69" customFormat="1" customHeight="1" spans="1:8">
      <c r="A921" s="134"/>
      <c r="B921" s="115"/>
      <c r="C921" s="88" t="s">
        <v>189</v>
      </c>
      <c r="D921" s="88" t="s">
        <v>14</v>
      </c>
      <c r="E921" s="94">
        <v>5</v>
      </c>
      <c r="F921" s="95">
        <v>10</v>
      </c>
      <c r="G921" s="90">
        <f t="shared" si="22"/>
        <v>50</v>
      </c>
      <c r="H921" s="93"/>
    </row>
    <row r="922" s="69" customFormat="1" customHeight="1" spans="1:8">
      <c r="A922" s="134"/>
      <c r="B922" s="115"/>
      <c r="C922" s="96" t="s">
        <v>58</v>
      </c>
      <c r="D922" s="97" t="s">
        <v>59</v>
      </c>
      <c r="E922" s="96">
        <v>10.23</v>
      </c>
      <c r="F922" s="95">
        <v>65</v>
      </c>
      <c r="G922" s="90">
        <f t="shared" si="22"/>
        <v>664.95</v>
      </c>
      <c r="H922" s="93"/>
    </row>
    <row r="923" s="69" customFormat="1" customHeight="1" spans="1:8">
      <c r="A923" s="134"/>
      <c r="B923" s="115"/>
      <c r="C923" s="96"/>
      <c r="D923" s="97" t="s">
        <v>59</v>
      </c>
      <c r="E923" s="96">
        <v>22.2</v>
      </c>
      <c r="F923" s="95">
        <v>65</v>
      </c>
      <c r="G923" s="90">
        <f t="shared" si="22"/>
        <v>1443</v>
      </c>
      <c r="H923" s="93"/>
    </row>
    <row r="924" s="69" customFormat="1" customHeight="1" spans="1:8">
      <c r="A924" s="134"/>
      <c r="B924" s="115"/>
      <c r="C924" s="96"/>
      <c r="D924" s="97" t="s">
        <v>59</v>
      </c>
      <c r="E924" s="96">
        <v>6.72</v>
      </c>
      <c r="F924" s="95">
        <v>65</v>
      </c>
      <c r="G924" s="90">
        <f t="shared" si="22"/>
        <v>436.8</v>
      </c>
      <c r="H924" s="93"/>
    </row>
    <row r="925" s="69" customFormat="1" customHeight="1" spans="1:8">
      <c r="A925" s="134"/>
      <c r="B925" s="115"/>
      <c r="C925" s="96"/>
      <c r="D925" s="97" t="s">
        <v>59</v>
      </c>
      <c r="E925" s="96">
        <v>8.65</v>
      </c>
      <c r="F925" s="95">
        <v>65</v>
      </c>
      <c r="G925" s="90">
        <f t="shared" si="22"/>
        <v>562.25</v>
      </c>
      <c r="H925" s="93"/>
    </row>
    <row r="926" s="69" customFormat="1" customHeight="1" spans="1:8">
      <c r="A926" s="134"/>
      <c r="B926" s="115"/>
      <c r="C926" s="96"/>
      <c r="D926" s="97" t="s">
        <v>59</v>
      </c>
      <c r="E926" s="96">
        <v>3.94</v>
      </c>
      <c r="F926" s="95">
        <v>65</v>
      </c>
      <c r="G926" s="90">
        <f t="shared" si="22"/>
        <v>256.1</v>
      </c>
      <c r="H926" s="93"/>
    </row>
    <row r="927" s="69" customFormat="1" customHeight="1" spans="1:8">
      <c r="A927" s="134"/>
      <c r="B927" s="115"/>
      <c r="C927" s="96"/>
      <c r="D927" s="97" t="s">
        <v>59</v>
      </c>
      <c r="E927" s="96">
        <v>10</v>
      </c>
      <c r="F927" s="95">
        <v>65</v>
      </c>
      <c r="G927" s="90">
        <f t="shared" si="22"/>
        <v>650</v>
      </c>
      <c r="H927" s="93"/>
    </row>
    <row r="928" s="69" customFormat="1" customHeight="1" spans="1:8">
      <c r="A928" s="134"/>
      <c r="B928" s="115"/>
      <c r="C928" s="96"/>
      <c r="D928" s="97" t="s">
        <v>59</v>
      </c>
      <c r="E928" s="96">
        <v>19.23</v>
      </c>
      <c r="F928" s="95">
        <v>65</v>
      </c>
      <c r="G928" s="90">
        <f t="shared" si="22"/>
        <v>1249.95</v>
      </c>
      <c r="H928" s="93"/>
    </row>
    <row r="929" s="69" customFormat="1" customHeight="1" spans="1:8">
      <c r="A929" s="134"/>
      <c r="B929" s="115"/>
      <c r="C929" s="96"/>
      <c r="D929" s="97" t="s">
        <v>59</v>
      </c>
      <c r="E929" s="96">
        <v>34.83</v>
      </c>
      <c r="F929" s="95">
        <v>65</v>
      </c>
      <c r="G929" s="90">
        <f t="shared" si="22"/>
        <v>2263.95</v>
      </c>
      <c r="H929" s="93"/>
    </row>
    <row r="930" s="69" customFormat="1" customHeight="1" spans="1:8">
      <c r="A930" s="134"/>
      <c r="B930" s="115"/>
      <c r="C930" s="96"/>
      <c r="D930" s="97" t="s">
        <v>59</v>
      </c>
      <c r="E930" s="96">
        <v>122.43</v>
      </c>
      <c r="F930" s="95">
        <v>65</v>
      </c>
      <c r="G930" s="90">
        <f t="shared" si="22"/>
        <v>7957.95</v>
      </c>
      <c r="H930" s="93"/>
    </row>
    <row r="931" s="69" customFormat="1" customHeight="1" spans="1:8">
      <c r="A931" s="134"/>
      <c r="B931" s="115"/>
      <c r="C931" s="96"/>
      <c r="D931" s="97" t="s">
        <v>59</v>
      </c>
      <c r="E931" s="96">
        <v>4.79</v>
      </c>
      <c r="F931" s="95">
        <v>65</v>
      </c>
      <c r="G931" s="90">
        <f t="shared" si="22"/>
        <v>311.35</v>
      </c>
      <c r="H931" s="93"/>
    </row>
    <row r="932" s="69" customFormat="1" customHeight="1" spans="1:8">
      <c r="A932" s="134"/>
      <c r="B932" s="115"/>
      <c r="C932" s="96"/>
      <c r="D932" s="97" t="s">
        <v>59</v>
      </c>
      <c r="E932" s="96">
        <v>28.7</v>
      </c>
      <c r="F932" s="95">
        <v>65</v>
      </c>
      <c r="G932" s="90">
        <f t="shared" si="22"/>
        <v>1865.5</v>
      </c>
      <c r="H932" s="93"/>
    </row>
    <row r="933" s="69" customFormat="1" customHeight="1" spans="1:8">
      <c r="A933" s="134"/>
      <c r="B933" s="115"/>
      <c r="C933" s="96" t="s">
        <v>122</v>
      </c>
      <c r="D933" s="97" t="s">
        <v>61</v>
      </c>
      <c r="E933" s="96">
        <v>50.11</v>
      </c>
      <c r="F933" s="95">
        <v>320</v>
      </c>
      <c r="G933" s="90">
        <f t="shared" si="22"/>
        <v>16035.2</v>
      </c>
      <c r="H933" s="93"/>
    </row>
    <row r="934" s="69" customFormat="1" customHeight="1" spans="1:8">
      <c r="A934" s="134"/>
      <c r="B934" s="115"/>
      <c r="C934" s="96" t="s">
        <v>132</v>
      </c>
      <c r="D934" s="97" t="s">
        <v>61</v>
      </c>
      <c r="E934" s="96">
        <v>6.75</v>
      </c>
      <c r="F934" s="95">
        <v>80</v>
      </c>
      <c r="G934" s="90">
        <f t="shared" si="22"/>
        <v>540</v>
      </c>
      <c r="H934" s="93"/>
    </row>
    <row r="935" s="69" customFormat="1" customHeight="1" spans="1:8">
      <c r="A935" s="134"/>
      <c r="B935" s="115"/>
      <c r="C935" s="96" t="s">
        <v>64</v>
      </c>
      <c r="D935" s="97" t="s">
        <v>61</v>
      </c>
      <c r="E935" s="96">
        <v>2.61</v>
      </c>
      <c r="F935" s="95">
        <v>340</v>
      </c>
      <c r="G935" s="90">
        <f t="shared" si="22"/>
        <v>887.4</v>
      </c>
      <c r="H935" s="93"/>
    </row>
    <row r="936" s="69" customFormat="1" customHeight="1" spans="1:8">
      <c r="A936" s="134"/>
      <c r="B936" s="115"/>
      <c r="C936" s="96"/>
      <c r="D936" s="97" t="s">
        <v>61</v>
      </c>
      <c r="E936" s="96">
        <v>6.3</v>
      </c>
      <c r="F936" s="95">
        <v>340</v>
      </c>
      <c r="G936" s="90">
        <f t="shared" si="22"/>
        <v>2142</v>
      </c>
      <c r="H936" s="93"/>
    </row>
    <row r="937" s="69" customFormat="1" customHeight="1" spans="1:8">
      <c r="A937" s="134"/>
      <c r="B937" s="115"/>
      <c r="C937" s="96"/>
      <c r="D937" s="97" t="s">
        <v>61</v>
      </c>
      <c r="E937" s="96">
        <v>13.22</v>
      </c>
      <c r="F937" s="95">
        <v>340</v>
      </c>
      <c r="G937" s="90">
        <f t="shared" si="22"/>
        <v>4494.8</v>
      </c>
      <c r="H937" s="93"/>
    </row>
    <row r="938" s="69" customFormat="1" customHeight="1" spans="1:8">
      <c r="A938" s="134"/>
      <c r="B938" s="115"/>
      <c r="C938" s="96"/>
      <c r="D938" s="97" t="s">
        <v>61</v>
      </c>
      <c r="E938" s="96">
        <v>0.79</v>
      </c>
      <c r="F938" s="95">
        <v>340</v>
      </c>
      <c r="G938" s="90">
        <f t="shared" si="22"/>
        <v>268.6</v>
      </c>
      <c r="H938" s="93"/>
    </row>
    <row r="939" s="69" customFormat="1" customHeight="1" spans="1:8">
      <c r="A939" s="134"/>
      <c r="B939" s="115"/>
      <c r="C939" s="96"/>
      <c r="D939" s="97" t="s">
        <v>61</v>
      </c>
      <c r="E939" s="96">
        <v>0.97</v>
      </c>
      <c r="F939" s="95">
        <v>340</v>
      </c>
      <c r="G939" s="90">
        <f t="shared" si="22"/>
        <v>329.8</v>
      </c>
      <c r="H939" s="93"/>
    </row>
    <row r="940" s="69" customFormat="1" customHeight="1" spans="1:8">
      <c r="A940" s="134"/>
      <c r="B940" s="115"/>
      <c r="C940" s="96" t="s">
        <v>133</v>
      </c>
      <c r="D940" s="97" t="s">
        <v>61</v>
      </c>
      <c r="E940" s="96">
        <v>0.57</v>
      </c>
      <c r="F940" s="95">
        <v>340</v>
      </c>
      <c r="G940" s="90">
        <f t="shared" si="22"/>
        <v>193.8</v>
      </c>
      <c r="H940" s="93"/>
    </row>
    <row r="941" s="69" customFormat="1" customHeight="1" spans="1:8">
      <c r="A941" s="134"/>
      <c r="B941" s="115"/>
      <c r="C941" s="96"/>
      <c r="D941" s="97" t="s">
        <v>61</v>
      </c>
      <c r="E941" s="96">
        <v>3.3</v>
      </c>
      <c r="F941" s="95">
        <v>340</v>
      </c>
      <c r="G941" s="90">
        <f t="shared" si="22"/>
        <v>1122</v>
      </c>
      <c r="H941" s="93"/>
    </row>
    <row r="942" s="69" customFormat="1" customHeight="1" spans="1:8">
      <c r="A942" s="134"/>
      <c r="B942" s="115"/>
      <c r="C942" s="96" t="s">
        <v>105</v>
      </c>
      <c r="D942" s="97" t="s">
        <v>61</v>
      </c>
      <c r="E942" s="96">
        <v>2.7</v>
      </c>
      <c r="F942" s="95">
        <v>85</v>
      </c>
      <c r="G942" s="90">
        <f t="shared" si="22"/>
        <v>229.5</v>
      </c>
      <c r="H942" s="93"/>
    </row>
    <row r="943" s="69" customFormat="1" customHeight="1" spans="1:8">
      <c r="A943" s="134"/>
      <c r="B943" s="115"/>
      <c r="C943" s="96" t="s">
        <v>65</v>
      </c>
      <c r="D943" s="97" t="s">
        <v>59</v>
      </c>
      <c r="E943" s="96">
        <v>3.3</v>
      </c>
      <c r="F943" s="95">
        <v>65</v>
      </c>
      <c r="G943" s="90">
        <f t="shared" si="22"/>
        <v>214.5</v>
      </c>
      <c r="H943" s="93"/>
    </row>
    <row r="944" s="69" customFormat="1" customHeight="1" spans="1:8">
      <c r="A944" s="134"/>
      <c r="B944" s="115"/>
      <c r="C944" s="96" t="s">
        <v>238</v>
      </c>
      <c r="D944" s="97" t="s">
        <v>59</v>
      </c>
      <c r="E944" s="96">
        <v>21.45</v>
      </c>
      <c r="F944" s="95">
        <v>120</v>
      </c>
      <c r="G944" s="90">
        <f t="shared" si="22"/>
        <v>2574</v>
      </c>
      <c r="H944" s="93"/>
    </row>
    <row r="945" s="69" customFormat="1" customHeight="1" spans="1:8">
      <c r="A945" s="134"/>
      <c r="B945" s="115"/>
      <c r="C945" s="96" t="s">
        <v>67</v>
      </c>
      <c r="D945" s="97" t="s">
        <v>61</v>
      </c>
      <c r="E945" s="96">
        <v>0.73</v>
      </c>
      <c r="F945" s="95">
        <v>180</v>
      </c>
      <c r="G945" s="90">
        <f t="shared" si="22"/>
        <v>131.4</v>
      </c>
      <c r="H945" s="93"/>
    </row>
    <row r="946" s="69" customFormat="1" customHeight="1" spans="1:8">
      <c r="A946" s="134"/>
      <c r="B946" s="115"/>
      <c r="C946" s="96" t="s">
        <v>106</v>
      </c>
      <c r="D946" s="97" t="s">
        <v>61</v>
      </c>
      <c r="E946" s="96">
        <v>2.09</v>
      </c>
      <c r="F946" s="95">
        <v>340</v>
      </c>
      <c r="G946" s="90">
        <f t="shared" si="22"/>
        <v>710.6</v>
      </c>
      <c r="H946" s="93"/>
    </row>
    <row r="947" s="69" customFormat="1" customHeight="1" spans="1:8">
      <c r="A947" s="134"/>
      <c r="B947" s="115"/>
      <c r="C947" s="96" t="s">
        <v>182</v>
      </c>
      <c r="D947" s="97" t="s">
        <v>61</v>
      </c>
      <c r="E947" s="96">
        <v>0.37</v>
      </c>
      <c r="F947" s="95">
        <v>340</v>
      </c>
      <c r="G947" s="90">
        <f t="shared" si="22"/>
        <v>125.8</v>
      </c>
      <c r="H947" s="93"/>
    </row>
    <row r="948" s="69" customFormat="1" customHeight="1" spans="1:8">
      <c r="A948" s="134"/>
      <c r="B948" s="115"/>
      <c r="C948" s="96" t="s">
        <v>107</v>
      </c>
      <c r="D948" s="97" t="s">
        <v>71</v>
      </c>
      <c r="E948" s="98">
        <v>1</v>
      </c>
      <c r="F948" s="95">
        <v>400</v>
      </c>
      <c r="G948" s="90">
        <f t="shared" si="22"/>
        <v>400</v>
      </c>
      <c r="H948" s="93"/>
    </row>
    <row r="949" s="69" customFormat="1" customHeight="1" spans="1:8">
      <c r="A949" s="134"/>
      <c r="B949" s="115"/>
      <c r="C949" s="96" t="s">
        <v>75</v>
      </c>
      <c r="D949" s="97" t="s">
        <v>73</v>
      </c>
      <c r="E949" s="98">
        <v>1</v>
      </c>
      <c r="F949" s="95">
        <v>4000</v>
      </c>
      <c r="G949" s="90">
        <f t="shared" ref="G949:G952" si="23">E949*F949</f>
        <v>4000</v>
      </c>
      <c r="H949" s="93"/>
    </row>
    <row r="950" s="69" customFormat="1" customHeight="1" spans="1:8">
      <c r="A950" s="134"/>
      <c r="B950" s="115"/>
      <c r="C950" s="96" t="s">
        <v>76</v>
      </c>
      <c r="D950" s="97" t="s">
        <v>61</v>
      </c>
      <c r="E950" s="96">
        <v>14.57</v>
      </c>
      <c r="F950" s="95">
        <v>70</v>
      </c>
      <c r="G950" s="90">
        <f t="shared" si="23"/>
        <v>1019.9</v>
      </c>
      <c r="H950" s="93"/>
    </row>
    <row r="951" s="69" customFormat="1" customHeight="1" spans="1:8">
      <c r="A951" s="134"/>
      <c r="B951" s="115"/>
      <c r="C951" s="96" t="s">
        <v>77</v>
      </c>
      <c r="D951" s="97" t="s">
        <v>59</v>
      </c>
      <c r="E951" s="96">
        <v>147.35</v>
      </c>
      <c r="F951" s="95">
        <v>820</v>
      </c>
      <c r="G951" s="90">
        <f t="shared" si="23"/>
        <v>120827</v>
      </c>
      <c r="H951" s="93"/>
    </row>
    <row r="952" s="69" customFormat="1" customHeight="1" spans="1:8">
      <c r="A952" s="134"/>
      <c r="B952" s="120"/>
      <c r="C952" s="96" t="s">
        <v>78</v>
      </c>
      <c r="D952" s="97" t="s">
        <v>59</v>
      </c>
      <c r="E952" s="96">
        <v>92.34</v>
      </c>
      <c r="F952" s="95">
        <v>560</v>
      </c>
      <c r="G952" s="90">
        <f t="shared" si="23"/>
        <v>51710.4</v>
      </c>
      <c r="H952" s="93"/>
    </row>
    <row r="953" s="69" customFormat="1" customHeight="1" spans="1:8">
      <c r="A953" s="134"/>
      <c r="B953" s="86" t="s">
        <v>80</v>
      </c>
      <c r="C953" s="101"/>
      <c r="D953" s="88"/>
      <c r="E953" s="102"/>
      <c r="F953" s="103"/>
      <c r="G953" s="104">
        <f>SUM(G885:G952)</f>
        <v>236361.5</v>
      </c>
      <c r="H953" s="105"/>
    </row>
    <row r="954" customHeight="1" spans="1:8">
      <c r="A954" s="97">
        <v>33</v>
      </c>
      <c r="B954" s="114" t="s">
        <v>532</v>
      </c>
      <c r="C954" s="88" t="s">
        <v>24</v>
      </c>
      <c r="D954" s="88" t="s">
        <v>14</v>
      </c>
      <c r="E954" s="94">
        <v>1</v>
      </c>
      <c r="F954" s="95">
        <v>90</v>
      </c>
      <c r="G954" s="90">
        <f t="shared" ref="G954:G966" si="24">E954*F954</f>
        <v>90</v>
      </c>
      <c r="H954" s="91"/>
    </row>
    <row r="955" customHeight="1" spans="1:8">
      <c r="A955" s="97"/>
      <c r="B955" s="115"/>
      <c r="C955" s="88" t="s">
        <v>23</v>
      </c>
      <c r="D955" s="88" t="s">
        <v>14</v>
      </c>
      <c r="E955" s="94">
        <v>1</v>
      </c>
      <c r="F955" s="95">
        <v>220</v>
      </c>
      <c r="G955" s="90">
        <f t="shared" si="24"/>
        <v>220</v>
      </c>
      <c r="H955" s="93"/>
    </row>
    <row r="956" customHeight="1" spans="1:8">
      <c r="A956" s="97"/>
      <c r="B956" s="115"/>
      <c r="C956" s="88" t="s">
        <v>25</v>
      </c>
      <c r="D956" s="88" t="s">
        <v>14</v>
      </c>
      <c r="E956" s="94">
        <v>2</v>
      </c>
      <c r="F956" s="95">
        <v>220</v>
      </c>
      <c r="G956" s="90">
        <f t="shared" si="24"/>
        <v>440</v>
      </c>
      <c r="H956" s="93"/>
    </row>
    <row r="957" customHeight="1" spans="1:8">
      <c r="A957" s="97"/>
      <c r="B957" s="115"/>
      <c r="C957" s="88" t="s">
        <v>41</v>
      </c>
      <c r="D957" s="88" t="s">
        <v>14</v>
      </c>
      <c r="E957" s="94">
        <v>1</v>
      </c>
      <c r="F957" s="95">
        <v>90</v>
      </c>
      <c r="G957" s="90">
        <f t="shared" si="24"/>
        <v>90</v>
      </c>
      <c r="H957" s="93"/>
    </row>
    <row r="958" customHeight="1" spans="1:8">
      <c r="A958" s="97"/>
      <c r="B958" s="115"/>
      <c r="C958" s="88" t="s">
        <v>127</v>
      </c>
      <c r="D958" s="88" t="s">
        <v>14</v>
      </c>
      <c r="E958" s="94">
        <v>1</v>
      </c>
      <c r="F958" s="95">
        <v>220</v>
      </c>
      <c r="G958" s="90">
        <f t="shared" si="24"/>
        <v>220</v>
      </c>
      <c r="H958" s="93"/>
    </row>
    <row r="959" customHeight="1" spans="1:8">
      <c r="A959" s="97"/>
      <c r="B959" s="115"/>
      <c r="C959" s="88" t="s">
        <v>91</v>
      </c>
      <c r="D959" s="88" t="s">
        <v>14</v>
      </c>
      <c r="E959" s="94">
        <v>5</v>
      </c>
      <c r="F959" s="95">
        <v>20</v>
      </c>
      <c r="G959" s="90">
        <f t="shared" si="24"/>
        <v>100</v>
      </c>
      <c r="H959" s="93"/>
    </row>
    <row r="960" customHeight="1" spans="1:8">
      <c r="A960" s="97"/>
      <c r="B960" s="115"/>
      <c r="C960" s="88" t="s">
        <v>474</v>
      </c>
      <c r="D960" s="88" t="s">
        <v>14</v>
      </c>
      <c r="E960" s="94">
        <v>1</v>
      </c>
      <c r="F960" s="95">
        <v>80</v>
      </c>
      <c r="G960" s="90">
        <f t="shared" si="24"/>
        <v>80</v>
      </c>
      <c r="H960" s="93"/>
    </row>
    <row r="961" customHeight="1" spans="1:8">
      <c r="A961" s="97"/>
      <c r="B961" s="115"/>
      <c r="C961" s="88" t="s">
        <v>533</v>
      </c>
      <c r="D961" s="88" t="s">
        <v>14</v>
      </c>
      <c r="E961" s="94">
        <v>1</v>
      </c>
      <c r="F961" s="95">
        <v>20</v>
      </c>
      <c r="G961" s="90">
        <f t="shared" si="24"/>
        <v>20</v>
      </c>
      <c r="H961" s="93"/>
    </row>
    <row r="962" customHeight="1" spans="1:8">
      <c r="A962" s="97"/>
      <c r="B962" s="115"/>
      <c r="C962" s="88" t="s">
        <v>424</v>
      </c>
      <c r="D962" s="88" t="s">
        <v>14</v>
      </c>
      <c r="E962" s="94">
        <v>1</v>
      </c>
      <c r="F962" s="95">
        <v>20</v>
      </c>
      <c r="G962" s="90">
        <f t="shared" si="24"/>
        <v>20</v>
      </c>
      <c r="H962" s="93"/>
    </row>
    <row r="963" customHeight="1" spans="1:8">
      <c r="A963" s="97"/>
      <c r="B963" s="115"/>
      <c r="C963" s="88" t="s">
        <v>48</v>
      </c>
      <c r="D963" s="88" t="s">
        <v>14</v>
      </c>
      <c r="E963" s="94">
        <v>2</v>
      </c>
      <c r="F963" s="95">
        <v>10</v>
      </c>
      <c r="G963" s="90">
        <f t="shared" si="24"/>
        <v>20</v>
      </c>
      <c r="H963" s="93"/>
    </row>
    <row r="964" customHeight="1" spans="1:8">
      <c r="A964" s="97"/>
      <c r="B964" s="115"/>
      <c r="C964" s="88" t="s">
        <v>466</v>
      </c>
      <c r="D964" s="88" t="s">
        <v>14</v>
      </c>
      <c r="E964" s="94">
        <v>1</v>
      </c>
      <c r="F964" s="95">
        <v>100</v>
      </c>
      <c r="G964" s="90">
        <f t="shared" si="24"/>
        <v>100</v>
      </c>
      <c r="H964" s="93"/>
    </row>
    <row r="965" customHeight="1" spans="1:8">
      <c r="A965" s="97"/>
      <c r="B965" s="115"/>
      <c r="C965" s="96" t="s">
        <v>77</v>
      </c>
      <c r="D965" s="97" t="s">
        <v>59</v>
      </c>
      <c r="E965" s="96">
        <v>90.62</v>
      </c>
      <c r="F965" s="95">
        <v>820</v>
      </c>
      <c r="G965" s="90">
        <f t="shared" si="24"/>
        <v>74308.4</v>
      </c>
      <c r="H965" s="93"/>
    </row>
    <row r="966" customHeight="1" spans="1:8">
      <c r="A966" s="97"/>
      <c r="B966" s="120"/>
      <c r="C966" s="96" t="s">
        <v>78</v>
      </c>
      <c r="D966" s="97" t="s">
        <v>59</v>
      </c>
      <c r="E966" s="96">
        <v>101.3</v>
      </c>
      <c r="F966" s="95">
        <v>560</v>
      </c>
      <c r="G966" s="90">
        <f t="shared" si="24"/>
        <v>56728</v>
      </c>
      <c r="H966" s="93"/>
    </row>
    <row r="967" s="69" customFormat="1" customHeight="1" spans="1:8">
      <c r="A967" s="134"/>
      <c r="B967" s="86" t="s">
        <v>80</v>
      </c>
      <c r="C967" s="101"/>
      <c r="D967" s="88"/>
      <c r="E967" s="102"/>
      <c r="F967" s="103"/>
      <c r="G967" s="104">
        <f>SUM(G954:G966)</f>
        <v>132436.4</v>
      </c>
      <c r="H967" s="105"/>
    </row>
    <row r="968" customHeight="1" spans="1:8">
      <c r="A968" s="97">
        <v>34</v>
      </c>
      <c r="B968" s="114" t="s">
        <v>534</v>
      </c>
      <c r="C968" s="88" t="s">
        <v>426</v>
      </c>
      <c r="D968" s="88" t="s">
        <v>14</v>
      </c>
      <c r="E968" s="94">
        <v>4</v>
      </c>
      <c r="F968" s="95">
        <v>100</v>
      </c>
      <c r="G968" s="90">
        <f t="shared" ref="G968:G1000" si="25">E968*F968</f>
        <v>400</v>
      </c>
      <c r="H968" s="91"/>
    </row>
    <row r="969" customHeight="1" spans="1:8">
      <c r="A969" s="97"/>
      <c r="B969" s="115"/>
      <c r="C969" s="88" t="s">
        <v>452</v>
      </c>
      <c r="D969" s="88" t="s">
        <v>14</v>
      </c>
      <c r="E969" s="94">
        <v>5</v>
      </c>
      <c r="F969" s="95">
        <v>20</v>
      </c>
      <c r="G969" s="90">
        <f t="shared" si="25"/>
        <v>100</v>
      </c>
      <c r="H969" s="93"/>
    </row>
    <row r="970" customHeight="1" spans="1:8">
      <c r="A970" s="97"/>
      <c r="B970" s="115"/>
      <c r="C970" s="88" t="s">
        <v>51</v>
      </c>
      <c r="D970" s="88" t="s">
        <v>14</v>
      </c>
      <c r="E970" s="94">
        <v>2</v>
      </c>
      <c r="F970" s="95">
        <v>600</v>
      </c>
      <c r="G970" s="90">
        <f t="shared" si="25"/>
        <v>1200</v>
      </c>
      <c r="H970" s="93"/>
    </row>
    <row r="971" customHeight="1" spans="1:8">
      <c r="A971" s="97"/>
      <c r="B971" s="115"/>
      <c r="C971" s="88" t="s">
        <v>83</v>
      </c>
      <c r="D971" s="88" t="s">
        <v>14</v>
      </c>
      <c r="E971" s="94">
        <v>4</v>
      </c>
      <c r="F971" s="95">
        <v>50</v>
      </c>
      <c r="G971" s="90">
        <f t="shared" si="25"/>
        <v>200</v>
      </c>
      <c r="H971" s="93"/>
    </row>
    <row r="972" customHeight="1" spans="1:8">
      <c r="A972" s="97"/>
      <c r="B972" s="115"/>
      <c r="C972" s="88" t="s">
        <v>160</v>
      </c>
      <c r="D972" s="88" t="s">
        <v>14</v>
      </c>
      <c r="E972" s="94">
        <v>2</v>
      </c>
      <c r="F972" s="95">
        <v>10</v>
      </c>
      <c r="G972" s="90">
        <f t="shared" si="25"/>
        <v>20</v>
      </c>
      <c r="H972" s="93"/>
    </row>
    <row r="973" customHeight="1" spans="1:8">
      <c r="A973" s="97"/>
      <c r="B973" s="115"/>
      <c r="C973" s="88" t="s">
        <v>437</v>
      </c>
      <c r="D973" s="88" t="s">
        <v>14</v>
      </c>
      <c r="E973" s="94">
        <v>1</v>
      </c>
      <c r="F973" s="95">
        <v>50</v>
      </c>
      <c r="G973" s="90">
        <f t="shared" si="25"/>
        <v>50</v>
      </c>
      <c r="H973" s="93"/>
    </row>
    <row r="974" customHeight="1" spans="1:8">
      <c r="A974" s="97"/>
      <c r="B974" s="115"/>
      <c r="C974" s="88" t="s">
        <v>16</v>
      </c>
      <c r="D974" s="88" t="s">
        <v>14</v>
      </c>
      <c r="E974" s="94">
        <v>1</v>
      </c>
      <c r="F974" s="95">
        <v>200</v>
      </c>
      <c r="G974" s="90">
        <f t="shared" si="25"/>
        <v>200</v>
      </c>
      <c r="H974" s="93"/>
    </row>
    <row r="975" customHeight="1" spans="1:8">
      <c r="A975" s="97"/>
      <c r="B975" s="115"/>
      <c r="C975" s="88" t="s">
        <v>15</v>
      </c>
      <c r="D975" s="88" t="s">
        <v>14</v>
      </c>
      <c r="E975" s="94">
        <v>3</v>
      </c>
      <c r="F975" s="95">
        <v>90</v>
      </c>
      <c r="G975" s="90">
        <f t="shared" si="25"/>
        <v>270</v>
      </c>
      <c r="H975" s="93"/>
    </row>
    <row r="976" customHeight="1" spans="1:8">
      <c r="A976" s="97"/>
      <c r="B976" s="115"/>
      <c r="C976" s="88" t="s">
        <v>56</v>
      </c>
      <c r="D976" s="88" t="s">
        <v>14</v>
      </c>
      <c r="E976" s="94">
        <v>1</v>
      </c>
      <c r="F976" s="95">
        <v>90</v>
      </c>
      <c r="G976" s="90">
        <f t="shared" si="25"/>
        <v>90</v>
      </c>
      <c r="H976" s="93"/>
    </row>
    <row r="977" customHeight="1" spans="1:8">
      <c r="A977" s="97"/>
      <c r="B977" s="115"/>
      <c r="C977" s="88" t="s">
        <v>42</v>
      </c>
      <c r="D977" s="88" t="s">
        <v>14</v>
      </c>
      <c r="E977" s="94">
        <v>1</v>
      </c>
      <c r="F977" s="95">
        <v>220</v>
      </c>
      <c r="G977" s="90">
        <f t="shared" si="25"/>
        <v>220</v>
      </c>
      <c r="H977" s="93"/>
    </row>
    <row r="978" customHeight="1" spans="1:8">
      <c r="A978" s="97"/>
      <c r="B978" s="115"/>
      <c r="C978" s="88" t="s">
        <v>17</v>
      </c>
      <c r="D978" s="88" t="s">
        <v>14</v>
      </c>
      <c r="E978" s="94">
        <v>1</v>
      </c>
      <c r="F978" s="95">
        <v>200</v>
      </c>
      <c r="G978" s="90">
        <f t="shared" si="25"/>
        <v>200</v>
      </c>
      <c r="H978" s="93"/>
    </row>
    <row r="979" customHeight="1" spans="1:8">
      <c r="A979" s="97"/>
      <c r="B979" s="115"/>
      <c r="C979" s="88" t="s">
        <v>55</v>
      </c>
      <c r="D979" s="88" t="s">
        <v>14</v>
      </c>
      <c r="E979" s="94">
        <v>1</v>
      </c>
      <c r="F979" s="95">
        <v>220</v>
      </c>
      <c r="G979" s="90">
        <f t="shared" si="25"/>
        <v>220</v>
      </c>
      <c r="H979" s="93"/>
    </row>
    <row r="980" customHeight="1" spans="1:8">
      <c r="A980" s="97"/>
      <c r="B980" s="115"/>
      <c r="C980" s="88" t="s">
        <v>127</v>
      </c>
      <c r="D980" s="88" t="s">
        <v>14</v>
      </c>
      <c r="E980" s="94">
        <v>1</v>
      </c>
      <c r="F980" s="95">
        <v>220</v>
      </c>
      <c r="G980" s="90">
        <f t="shared" si="25"/>
        <v>220</v>
      </c>
      <c r="H980" s="93"/>
    </row>
    <row r="981" customHeight="1" spans="1:8">
      <c r="A981" s="97"/>
      <c r="B981" s="115"/>
      <c r="C981" s="88" t="s">
        <v>437</v>
      </c>
      <c r="D981" s="88" t="s">
        <v>14</v>
      </c>
      <c r="E981" s="94">
        <v>30</v>
      </c>
      <c r="F981" s="95">
        <v>50</v>
      </c>
      <c r="G981" s="90">
        <f t="shared" si="25"/>
        <v>1500</v>
      </c>
      <c r="H981" s="93"/>
    </row>
    <row r="982" customHeight="1" spans="1:8">
      <c r="A982" s="97"/>
      <c r="B982" s="115"/>
      <c r="C982" s="88" t="s">
        <v>436</v>
      </c>
      <c r="D982" s="88" t="s">
        <v>14</v>
      </c>
      <c r="E982" s="94">
        <v>48</v>
      </c>
      <c r="F982" s="95">
        <v>20</v>
      </c>
      <c r="G982" s="90">
        <f t="shared" si="25"/>
        <v>960</v>
      </c>
      <c r="H982" s="93"/>
    </row>
    <row r="983" customHeight="1" spans="1:8">
      <c r="A983" s="97"/>
      <c r="B983" s="115"/>
      <c r="C983" s="88" t="s">
        <v>100</v>
      </c>
      <c r="D983" s="88" t="s">
        <v>101</v>
      </c>
      <c r="E983" s="94">
        <v>3</v>
      </c>
      <c r="F983" s="95">
        <v>160</v>
      </c>
      <c r="G983" s="90">
        <f t="shared" si="25"/>
        <v>480</v>
      </c>
      <c r="H983" s="93"/>
    </row>
    <row r="984" customHeight="1" spans="1:8">
      <c r="A984" s="97"/>
      <c r="B984" s="115"/>
      <c r="C984" s="88" t="s">
        <v>21</v>
      </c>
      <c r="D984" s="88" t="s">
        <v>14</v>
      </c>
      <c r="E984" s="94">
        <v>1</v>
      </c>
      <c r="F984" s="95">
        <v>120</v>
      </c>
      <c r="G984" s="90">
        <f t="shared" si="25"/>
        <v>120</v>
      </c>
      <c r="H984" s="93"/>
    </row>
    <row r="985" customHeight="1" spans="1:8">
      <c r="A985" s="97"/>
      <c r="B985" s="115"/>
      <c r="C985" s="88" t="s">
        <v>456</v>
      </c>
      <c r="D985" s="88" t="s">
        <v>14</v>
      </c>
      <c r="E985" s="94">
        <v>1</v>
      </c>
      <c r="F985" s="95">
        <v>20</v>
      </c>
      <c r="G985" s="90">
        <f t="shared" si="25"/>
        <v>20</v>
      </c>
      <c r="H985" s="93"/>
    </row>
    <row r="986" customHeight="1" spans="1:8">
      <c r="A986" s="97"/>
      <c r="B986" s="115"/>
      <c r="C986" s="88" t="s">
        <v>436</v>
      </c>
      <c r="D986" s="88" t="s">
        <v>14</v>
      </c>
      <c r="E986" s="94">
        <v>13</v>
      </c>
      <c r="F986" s="95">
        <v>10</v>
      </c>
      <c r="G986" s="90">
        <f t="shared" si="25"/>
        <v>130</v>
      </c>
      <c r="H986" s="93"/>
    </row>
    <row r="987" customHeight="1" spans="1:8">
      <c r="A987" s="97"/>
      <c r="B987" s="115"/>
      <c r="C987" s="88" t="s">
        <v>463</v>
      </c>
      <c r="D987" s="88" t="s">
        <v>14</v>
      </c>
      <c r="E987" s="94">
        <v>2</v>
      </c>
      <c r="F987" s="95">
        <v>15</v>
      </c>
      <c r="G987" s="90">
        <f t="shared" si="25"/>
        <v>30</v>
      </c>
      <c r="H987" s="93"/>
    </row>
    <row r="988" customHeight="1" spans="1:8">
      <c r="A988" s="97"/>
      <c r="B988" s="115"/>
      <c r="C988" s="88" t="s">
        <v>89</v>
      </c>
      <c r="D988" s="88" t="s">
        <v>14</v>
      </c>
      <c r="E988" s="94">
        <v>5</v>
      </c>
      <c r="F988" s="95">
        <v>90</v>
      </c>
      <c r="G988" s="90">
        <f t="shared" si="25"/>
        <v>450</v>
      </c>
      <c r="H988" s="93"/>
    </row>
    <row r="989" customHeight="1" spans="1:8">
      <c r="A989" s="97"/>
      <c r="B989" s="115"/>
      <c r="C989" s="88" t="s">
        <v>405</v>
      </c>
      <c r="D989" s="88" t="s">
        <v>14</v>
      </c>
      <c r="E989" s="94">
        <v>1</v>
      </c>
      <c r="F989" s="95">
        <v>20</v>
      </c>
      <c r="G989" s="90">
        <f t="shared" si="25"/>
        <v>20</v>
      </c>
      <c r="H989" s="93"/>
    </row>
    <row r="990" s="69" customFormat="1" customHeight="1" spans="1:8">
      <c r="A990" s="134"/>
      <c r="B990" s="115"/>
      <c r="C990" s="88" t="s">
        <v>436</v>
      </c>
      <c r="D990" s="88" t="s">
        <v>14</v>
      </c>
      <c r="E990" s="94">
        <v>4</v>
      </c>
      <c r="F990" s="95">
        <v>10</v>
      </c>
      <c r="G990" s="90">
        <f t="shared" si="25"/>
        <v>40</v>
      </c>
      <c r="H990" s="93"/>
    </row>
    <row r="991" s="69" customFormat="1" customHeight="1" spans="1:8">
      <c r="A991" s="134"/>
      <c r="B991" s="115"/>
      <c r="C991" s="96" t="s">
        <v>58</v>
      </c>
      <c r="D991" s="97" t="s">
        <v>59</v>
      </c>
      <c r="E991" s="96">
        <v>5.16</v>
      </c>
      <c r="F991" s="95">
        <v>65</v>
      </c>
      <c r="G991" s="90">
        <f t="shared" si="25"/>
        <v>335.4</v>
      </c>
      <c r="H991" s="93"/>
    </row>
    <row r="992" s="69" customFormat="1" customHeight="1" spans="1:8">
      <c r="A992" s="134"/>
      <c r="B992" s="115"/>
      <c r="C992" s="96"/>
      <c r="D992" s="97" t="s">
        <v>59</v>
      </c>
      <c r="E992" s="96">
        <v>31.74</v>
      </c>
      <c r="F992" s="95">
        <v>65</v>
      </c>
      <c r="G992" s="90">
        <f t="shared" si="25"/>
        <v>2063.1</v>
      </c>
      <c r="H992" s="93"/>
    </row>
    <row r="993" s="69" customFormat="1" customHeight="1" spans="1:8">
      <c r="A993" s="134"/>
      <c r="B993" s="115"/>
      <c r="C993" s="96"/>
      <c r="D993" s="97" t="s">
        <v>59</v>
      </c>
      <c r="E993" s="96">
        <v>5.88</v>
      </c>
      <c r="F993" s="95">
        <v>65</v>
      </c>
      <c r="G993" s="90">
        <f t="shared" si="25"/>
        <v>382.2</v>
      </c>
      <c r="H993" s="93"/>
    </row>
    <row r="994" s="69" customFormat="1" customHeight="1" spans="1:8">
      <c r="A994" s="134"/>
      <c r="B994" s="115"/>
      <c r="C994" s="96"/>
      <c r="D994" s="97" t="s">
        <v>59</v>
      </c>
      <c r="E994" s="96">
        <v>6.96</v>
      </c>
      <c r="F994" s="95">
        <v>65</v>
      </c>
      <c r="G994" s="90">
        <f t="shared" si="25"/>
        <v>452.4</v>
      </c>
      <c r="H994" s="93"/>
    </row>
    <row r="995" s="69" customFormat="1" customHeight="1" spans="1:8">
      <c r="A995" s="134"/>
      <c r="B995" s="115"/>
      <c r="C995" s="96"/>
      <c r="D995" s="97" t="s">
        <v>59</v>
      </c>
      <c r="E995" s="96">
        <v>17.81</v>
      </c>
      <c r="F995" s="95">
        <v>65</v>
      </c>
      <c r="G995" s="90">
        <f t="shared" si="25"/>
        <v>1157.65</v>
      </c>
      <c r="H995" s="93"/>
    </row>
    <row r="996" s="69" customFormat="1" customHeight="1" spans="1:8">
      <c r="A996" s="134"/>
      <c r="B996" s="115"/>
      <c r="C996" s="96"/>
      <c r="D996" s="97" t="s">
        <v>59</v>
      </c>
      <c r="E996" s="96">
        <v>5.02</v>
      </c>
      <c r="F996" s="95">
        <v>65</v>
      </c>
      <c r="G996" s="90">
        <f t="shared" si="25"/>
        <v>326.3</v>
      </c>
      <c r="H996" s="93"/>
    </row>
    <row r="997" s="69" customFormat="1" customHeight="1" spans="1:8">
      <c r="A997" s="134"/>
      <c r="B997" s="115"/>
      <c r="C997" s="96"/>
      <c r="D997" s="97" t="s">
        <v>61</v>
      </c>
      <c r="E997" s="96">
        <v>32.15</v>
      </c>
      <c r="F997" s="95">
        <v>65</v>
      </c>
      <c r="G997" s="90">
        <f t="shared" si="25"/>
        <v>2089.75</v>
      </c>
      <c r="H997" s="93"/>
    </row>
    <row r="998" s="69" customFormat="1" customHeight="1" spans="1:8">
      <c r="A998" s="134"/>
      <c r="B998" s="115"/>
      <c r="C998" s="96" t="s">
        <v>132</v>
      </c>
      <c r="D998" s="97" t="s">
        <v>61</v>
      </c>
      <c r="E998" s="96">
        <v>8.42</v>
      </c>
      <c r="F998" s="95">
        <v>80</v>
      </c>
      <c r="G998" s="90">
        <f t="shared" si="25"/>
        <v>673.6</v>
      </c>
      <c r="H998" s="93"/>
    </row>
    <row r="999" s="69" customFormat="1" customHeight="1" spans="1:8">
      <c r="A999" s="134"/>
      <c r="B999" s="115"/>
      <c r="C999" s="96" t="s">
        <v>67</v>
      </c>
      <c r="D999" s="97" t="s">
        <v>61</v>
      </c>
      <c r="E999" s="96">
        <v>4</v>
      </c>
      <c r="F999" s="95">
        <v>180</v>
      </c>
      <c r="G999" s="90">
        <f t="shared" si="25"/>
        <v>720</v>
      </c>
      <c r="H999" s="93"/>
    </row>
    <row r="1000" s="69" customFormat="1" customHeight="1" spans="1:8">
      <c r="A1000" s="134"/>
      <c r="B1000" s="120"/>
      <c r="C1000" s="96" t="s">
        <v>240</v>
      </c>
      <c r="D1000" s="97" t="s">
        <v>59</v>
      </c>
      <c r="E1000" s="96">
        <v>108.56</v>
      </c>
      <c r="F1000" s="95">
        <v>560</v>
      </c>
      <c r="G1000" s="90">
        <f t="shared" si="25"/>
        <v>60793.6</v>
      </c>
      <c r="H1000" s="93"/>
    </row>
    <row r="1001" s="69" customFormat="1" customHeight="1" spans="1:8">
      <c r="A1001" s="134"/>
      <c r="B1001" s="86" t="s">
        <v>80</v>
      </c>
      <c r="C1001" s="101"/>
      <c r="D1001" s="88"/>
      <c r="E1001" s="102"/>
      <c r="F1001" s="103"/>
      <c r="G1001" s="104">
        <f>SUM(G968:G1000)</f>
        <v>76134</v>
      </c>
      <c r="H1001" s="105"/>
    </row>
    <row r="1002" customHeight="1" spans="1:8">
      <c r="A1002" s="97">
        <v>35</v>
      </c>
      <c r="B1002" s="114" t="s">
        <v>535</v>
      </c>
      <c r="C1002" s="88" t="s">
        <v>11</v>
      </c>
      <c r="D1002" s="88" t="s">
        <v>14</v>
      </c>
      <c r="E1002" s="94">
        <v>2</v>
      </c>
      <c r="F1002" s="95">
        <v>4000</v>
      </c>
      <c r="G1002" s="90">
        <v>8000</v>
      </c>
      <c r="H1002" s="91"/>
    </row>
    <row r="1003" customHeight="1" spans="1:8">
      <c r="A1003" s="97"/>
      <c r="B1003" s="115"/>
      <c r="C1003" s="88" t="s">
        <v>208</v>
      </c>
      <c r="D1003" s="88" t="s">
        <v>14</v>
      </c>
      <c r="E1003" s="94">
        <v>2</v>
      </c>
      <c r="F1003" s="95">
        <v>3000</v>
      </c>
      <c r="G1003" s="90">
        <v>6000</v>
      </c>
      <c r="H1003" s="93"/>
    </row>
    <row r="1004" customHeight="1" spans="1:8">
      <c r="A1004" s="97"/>
      <c r="B1004" s="115"/>
      <c r="C1004" s="88" t="s">
        <v>445</v>
      </c>
      <c r="D1004" s="88" t="s">
        <v>101</v>
      </c>
      <c r="E1004" s="94">
        <v>3</v>
      </c>
      <c r="F1004" s="95">
        <v>160</v>
      </c>
      <c r="G1004" s="90">
        <v>480</v>
      </c>
      <c r="H1004" s="93"/>
    </row>
    <row r="1005" customHeight="1" spans="1:8">
      <c r="A1005" s="97"/>
      <c r="B1005" s="115"/>
      <c r="C1005" s="96" t="s">
        <v>58</v>
      </c>
      <c r="D1005" s="97" t="s">
        <v>59</v>
      </c>
      <c r="E1005" s="96">
        <v>17.81</v>
      </c>
      <c r="F1005" s="95">
        <v>85</v>
      </c>
      <c r="G1005" s="90">
        <f t="shared" ref="G1005:G1012" si="26">E1005*F1005</f>
        <v>1513.85</v>
      </c>
      <c r="H1005" s="93"/>
    </row>
    <row r="1006" customHeight="1" spans="1:8">
      <c r="A1006" s="97"/>
      <c r="B1006" s="115"/>
      <c r="C1006" s="96"/>
      <c r="D1006" s="97" t="s">
        <v>59</v>
      </c>
      <c r="E1006" s="96">
        <v>5.02</v>
      </c>
      <c r="F1006" s="95">
        <v>85</v>
      </c>
      <c r="G1006" s="90">
        <f t="shared" si="26"/>
        <v>426.7</v>
      </c>
      <c r="H1006" s="93"/>
    </row>
    <row r="1007" customHeight="1" spans="1:8">
      <c r="A1007" s="97"/>
      <c r="B1007" s="115"/>
      <c r="C1007" s="96"/>
      <c r="D1007" s="97" t="s">
        <v>59</v>
      </c>
      <c r="E1007" s="96">
        <v>32.15</v>
      </c>
      <c r="F1007" s="95">
        <v>85</v>
      </c>
      <c r="G1007" s="90">
        <f t="shared" si="26"/>
        <v>2732.75</v>
      </c>
      <c r="H1007" s="93"/>
    </row>
    <row r="1008" customHeight="1" spans="1:8">
      <c r="A1008" s="97"/>
      <c r="B1008" s="115"/>
      <c r="C1008" s="96" t="s">
        <v>132</v>
      </c>
      <c r="D1008" s="97" t="s">
        <v>61</v>
      </c>
      <c r="E1008" s="96">
        <v>8.42</v>
      </c>
      <c r="F1008" s="95">
        <v>80</v>
      </c>
      <c r="G1008" s="90">
        <f t="shared" si="26"/>
        <v>673.6</v>
      </c>
      <c r="H1008" s="93"/>
    </row>
    <row r="1009" customHeight="1" spans="1:8">
      <c r="A1009" s="97"/>
      <c r="B1009" s="115"/>
      <c r="C1009" s="96" t="s">
        <v>67</v>
      </c>
      <c r="D1009" s="97" t="s">
        <v>61</v>
      </c>
      <c r="E1009" s="96">
        <v>4</v>
      </c>
      <c r="F1009" s="95">
        <v>180</v>
      </c>
      <c r="G1009" s="90">
        <f t="shared" si="26"/>
        <v>720</v>
      </c>
      <c r="H1009" s="93"/>
    </row>
    <row r="1010" customHeight="1" spans="1:8">
      <c r="A1010" s="97"/>
      <c r="B1010" s="115"/>
      <c r="C1010" s="96" t="s">
        <v>107</v>
      </c>
      <c r="D1010" s="97" t="s">
        <v>71</v>
      </c>
      <c r="E1010" s="98">
        <v>1</v>
      </c>
      <c r="F1010" s="95">
        <v>400</v>
      </c>
      <c r="G1010" s="90">
        <f t="shared" si="26"/>
        <v>400</v>
      </c>
      <c r="H1010" s="93"/>
    </row>
    <row r="1011" customHeight="1" spans="1:8">
      <c r="A1011" s="97"/>
      <c r="B1011" s="115"/>
      <c r="C1011" s="96" t="s">
        <v>76</v>
      </c>
      <c r="D1011" s="97" t="s">
        <v>61</v>
      </c>
      <c r="E1011" s="96">
        <v>32.76</v>
      </c>
      <c r="F1011" s="95">
        <v>70</v>
      </c>
      <c r="G1011" s="90">
        <f t="shared" si="26"/>
        <v>2293.2</v>
      </c>
      <c r="H1011" s="93"/>
    </row>
    <row r="1012" customHeight="1" spans="1:8">
      <c r="A1012" s="97"/>
      <c r="B1012" s="120"/>
      <c r="C1012" s="96" t="s">
        <v>240</v>
      </c>
      <c r="D1012" s="97" t="s">
        <v>59</v>
      </c>
      <c r="E1012" s="96">
        <v>104.75</v>
      </c>
      <c r="F1012" s="95">
        <v>560</v>
      </c>
      <c r="G1012" s="90">
        <f t="shared" si="26"/>
        <v>58660</v>
      </c>
      <c r="H1012" s="93"/>
    </row>
    <row r="1013" s="69" customFormat="1" customHeight="1" spans="1:8">
      <c r="A1013" s="97"/>
      <c r="B1013" s="86" t="s">
        <v>80</v>
      </c>
      <c r="C1013" s="101"/>
      <c r="D1013" s="88"/>
      <c r="E1013" s="102"/>
      <c r="F1013" s="103"/>
      <c r="G1013" s="104">
        <f>SUM(G1002:G1012)</f>
        <v>81900.1</v>
      </c>
      <c r="H1013" s="105"/>
    </row>
    <row r="1014" customHeight="1" spans="1:8">
      <c r="A1014" s="97">
        <v>36</v>
      </c>
      <c r="B1014" s="114" t="s">
        <v>536</v>
      </c>
      <c r="C1014" s="88" t="s">
        <v>436</v>
      </c>
      <c r="D1014" s="88" t="s">
        <v>14</v>
      </c>
      <c r="E1014" s="94">
        <v>5</v>
      </c>
      <c r="F1014" s="95">
        <v>10</v>
      </c>
      <c r="G1014" s="90">
        <f t="shared" ref="G1014:G1047" si="27">E1014*F1014</f>
        <v>50</v>
      </c>
      <c r="H1014" s="91"/>
    </row>
    <row r="1015" customHeight="1" spans="1:8">
      <c r="A1015" s="97"/>
      <c r="B1015" s="115"/>
      <c r="C1015" s="88" t="s">
        <v>32</v>
      </c>
      <c r="D1015" s="88" t="s">
        <v>14</v>
      </c>
      <c r="E1015" s="94">
        <v>1</v>
      </c>
      <c r="F1015" s="95">
        <v>50</v>
      </c>
      <c r="G1015" s="90">
        <f t="shared" si="27"/>
        <v>50</v>
      </c>
      <c r="H1015" s="93"/>
    </row>
    <row r="1016" customHeight="1" spans="1:8">
      <c r="A1016" s="97"/>
      <c r="B1016" s="115"/>
      <c r="C1016" s="88" t="s">
        <v>466</v>
      </c>
      <c r="D1016" s="88" t="s">
        <v>14</v>
      </c>
      <c r="E1016" s="94">
        <v>2</v>
      </c>
      <c r="F1016" s="95">
        <v>100</v>
      </c>
      <c r="G1016" s="90">
        <f t="shared" si="27"/>
        <v>200</v>
      </c>
      <c r="H1016" s="93"/>
    </row>
    <row r="1017" customHeight="1" spans="1:8">
      <c r="A1017" s="97"/>
      <c r="B1017" s="115"/>
      <c r="C1017" s="88" t="s">
        <v>452</v>
      </c>
      <c r="D1017" s="88" t="s">
        <v>14</v>
      </c>
      <c r="E1017" s="94">
        <v>3</v>
      </c>
      <c r="F1017" s="95">
        <v>20</v>
      </c>
      <c r="G1017" s="90">
        <f t="shared" si="27"/>
        <v>60</v>
      </c>
      <c r="H1017" s="93"/>
    </row>
    <row r="1018" customHeight="1" spans="1:8">
      <c r="A1018" s="97"/>
      <c r="B1018" s="115"/>
      <c r="C1018" s="88" t="s">
        <v>88</v>
      </c>
      <c r="D1018" s="88" t="s">
        <v>14</v>
      </c>
      <c r="E1018" s="94">
        <v>2</v>
      </c>
      <c r="F1018" s="95">
        <v>10</v>
      </c>
      <c r="G1018" s="90">
        <f t="shared" si="27"/>
        <v>20</v>
      </c>
      <c r="H1018" s="93"/>
    </row>
    <row r="1019" customHeight="1" spans="1:8">
      <c r="A1019" s="97"/>
      <c r="B1019" s="115"/>
      <c r="C1019" s="88" t="s">
        <v>25</v>
      </c>
      <c r="D1019" s="88" t="s">
        <v>14</v>
      </c>
      <c r="E1019" s="94">
        <v>1</v>
      </c>
      <c r="F1019" s="95">
        <v>220</v>
      </c>
      <c r="G1019" s="90">
        <f t="shared" si="27"/>
        <v>220</v>
      </c>
      <c r="H1019" s="93"/>
    </row>
    <row r="1020" customHeight="1" spans="1:8">
      <c r="A1020" s="97"/>
      <c r="B1020" s="115"/>
      <c r="C1020" s="88" t="s">
        <v>89</v>
      </c>
      <c r="D1020" s="88" t="s">
        <v>14</v>
      </c>
      <c r="E1020" s="94">
        <v>2</v>
      </c>
      <c r="F1020" s="95">
        <v>90</v>
      </c>
      <c r="G1020" s="90">
        <f t="shared" si="27"/>
        <v>180</v>
      </c>
      <c r="H1020" s="93"/>
    </row>
    <row r="1021" customHeight="1" spans="1:8">
      <c r="A1021" s="97"/>
      <c r="B1021" s="115"/>
      <c r="C1021" s="88" t="s">
        <v>19</v>
      </c>
      <c r="D1021" s="88" t="s">
        <v>14</v>
      </c>
      <c r="E1021" s="94">
        <v>3</v>
      </c>
      <c r="F1021" s="95">
        <v>20</v>
      </c>
      <c r="G1021" s="90">
        <f t="shared" si="27"/>
        <v>60</v>
      </c>
      <c r="H1021" s="93"/>
    </row>
    <row r="1022" customHeight="1" spans="1:8">
      <c r="A1022" s="97"/>
      <c r="B1022" s="115"/>
      <c r="C1022" s="88" t="s">
        <v>18</v>
      </c>
      <c r="D1022" s="88" t="s">
        <v>14</v>
      </c>
      <c r="E1022" s="94">
        <v>1</v>
      </c>
      <c r="F1022" s="95">
        <v>120</v>
      </c>
      <c r="G1022" s="90">
        <f t="shared" si="27"/>
        <v>120</v>
      </c>
      <c r="H1022" s="93"/>
    </row>
    <row r="1023" customHeight="1" spans="1:8">
      <c r="A1023" s="97"/>
      <c r="B1023" s="115"/>
      <c r="C1023" s="88" t="s">
        <v>424</v>
      </c>
      <c r="D1023" s="88" t="s">
        <v>14</v>
      </c>
      <c r="E1023" s="94">
        <v>1</v>
      </c>
      <c r="F1023" s="95">
        <v>20</v>
      </c>
      <c r="G1023" s="90">
        <f t="shared" si="27"/>
        <v>20</v>
      </c>
      <c r="H1023" s="93"/>
    </row>
    <row r="1024" customHeight="1" spans="1:8">
      <c r="A1024" s="97"/>
      <c r="B1024" s="115"/>
      <c r="C1024" s="88" t="s">
        <v>456</v>
      </c>
      <c r="D1024" s="88" t="s">
        <v>14</v>
      </c>
      <c r="E1024" s="94">
        <v>7</v>
      </c>
      <c r="F1024" s="95">
        <v>20</v>
      </c>
      <c r="G1024" s="90">
        <f t="shared" si="27"/>
        <v>140</v>
      </c>
      <c r="H1024" s="93"/>
    </row>
    <row r="1025" customHeight="1" spans="1:8">
      <c r="A1025" s="97"/>
      <c r="B1025" s="115"/>
      <c r="C1025" s="88" t="s">
        <v>20</v>
      </c>
      <c r="D1025" s="88" t="s">
        <v>14</v>
      </c>
      <c r="E1025" s="94">
        <v>1</v>
      </c>
      <c r="F1025" s="95">
        <v>200</v>
      </c>
      <c r="G1025" s="90">
        <f t="shared" si="27"/>
        <v>200</v>
      </c>
      <c r="H1025" s="93"/>
    </row>
    <row r="1026" customHeight="1" spans="1:8">
      <c r="A1026" s="97"/>
      <c r="B1026" s="115"/>
      <c r="C1026" s="88" t="s">
        <v>155</v>
      </c>
      <c r="D1026" s="88" t="s">
        <v>14</v>
      </c>
      <c r="E1026" s="94">
        <v>2</v>
      </c>
      <c r="F1026" s="95">
        <v>300</v>
      </c>
      <c r="G1026" s="90">
        <f t="shared" si="27"/>
        <v>600</v>
      </c>
      <c r="H1026" s="93"/>
    </row>
    <row r="1027" customHeight="1" spans="1:8">
      <c r="A1027" s="97"/>
      <c r="B1027" s="115"/>
      <c r="C1027" s="88" t="s">
        <v>428</v>
      </c>
      <c r="D1027" s="88" t="s">
        <v>14</v>
      </c>
      <c r="E1027" s="94">
        <v>20</v>
      </c>
      <c r="F1027" s="95">
        <v>20</v>
      </c>
      <c r="G1027" s="90">
        <f t="shared" si="27"/>
        <v>400</v>
      </c>
      <c r="H1027" s="93"/>
    </row>
    <row r="1028" customHeight="1" spans="1:8">
      <c r="A1028" s="97"/>
      <c r="B1028" s="115"/>
      <c r="C1028" s="88" t="s">
        <v>89</v>
      </c>
      <c r="D1028" s="88" t="s">
        <v>14</v>
      </c>
      <c r="E1028" s="94">
        <v>9</v>
      </c>
      <c r="F1028" s="95">
        <v>90</v>
      </c>
      <c r="G1028" s="90">
        <f t="shared" si="27"/>
        <v>810</v>
      </c>
      <c r="H1028" s="93"/>
    </row>
    <row r="1029" customHeight="1" spans="1:8">
      <c r="A1029" s="97"/>
      <c r="B1029" s="115"/>
      <c r="C1029" s="88" t="s">
        <v>113</v>
      </c>
      <c r="D1029" s="88" t="s">
        <v>14</v>
      </c>
      <c r="E1029" s="94">
        <v>3</v>
      </c>
      <c r="F1029" s="95">
        <v>220</v>
      </c>
      <c r="G1029" s="90">
        <f t="shared" si="27"/>
        <v>660</v>
      </c>
      <c r="H1029" s="93"/>
    </row>
    <row r="1030" customHeight="1" spans="1:8">
      <c r="A1030" s="97"/>
      <c r="B1030" s="115"/>
      <c r="C1030" s="88" t="s">
        <v>537</v>
      </c>
      <c r="D1030" s="88" t="s">
        <v>14</v>
      </c>
      <c r="E1030" s="94">
        <v>6</v>
      </c>
      <c r="F1030" s="95">
        <v>50</v>
      </c>
      <c r="G1030" s="90">
        <f t="shared" si="27"/>
        <v>300</v>
      </c>
      <c r="H1030" s="93"/>
    </row>
    <row r="1031" s="69" customFormat="1" customHeight="1" spans="1:8">
      <c r="A1031" s="134"/>
      <c r="B1031" s="115"/>
      <c r="C1031" s="88" t="s">
        <v>100</v>
      </c>
      <c r="D1031" s="88" t="s">
        <v>101</v>
      </c>
      <c r="E1031" s="94">
        <v>5</v>
      </c>
      <c r="F1031" s="95">
        <v>160</v>
      </c>
      <c r="G1031" s="90">
        <f t="shared" si="27"/>
        <v>800</v>
      </c>
      <c r="H1031" s="93"/>
    </row>
    <row r="1032" s="69" customFormat="1" customHeight="1" spans="1:8">
      <c r="A1032" s="134"/>
      <c r="B1032" s="115"/>
      <c r="C1032" s="88" t="s">
        <v>33</v>
      </c>
      <c r="D1032" s="88" t="s">
        <v>14</v>
      </c>
      <c r="E1032" s="94">
        <v>1</v>
      </c>
      <c r="F1032" s="95">
        <v>600</v>
      </c>
      <c r="G1032" s="90">
        <f t="shared" si="27"/>
        <v>600</v>
      </c>
      <c r="H1032" s="93"/>
    </row>
    <row r="1033" s="69" customFormat="1" customHeight="1" spans="1:8">
      <c r="A1033" s="134"/>
      <c r="B1033" s="115"/>
      <c r="C1033" s="88" t="s">
        <v>32</v>
      </c>
      <c r="D1033" s="88" t="s">
        <v>14</v>
      </c>
      <c r="E1033" s="94">
        <v>2</v>
      </c>
      <c r="F1033" s="95">
        <v>50</v>
      </c>
      <c r="G1033" s="90">
        <f t="shared" si="27"/>
        <v>100</v>
      </c>
      <c r="H1033" s="93"/>
    </row>
    <row r="1034" s="69" customFormat="1" customHeight="1" spans="1:8">
      <c r="A1034" s="134"/>
      <c r="B1034" s="115"/>
      <c r="C1034" s="88" t="s">
        <v>34</v>
      </c>
      <c r="D1034" s="88" t="s">
        <v>14</v>
      </c>
      <c r="E1034" s="94">
        <v>17</v>
      </c>
      <c r="F1034" s="95">
        <v>10</v>
      </c>
      <c r="G1034" s="90">
        <f t="shared" si="27"/>
        <v>170</v>
      </c>
      <c r="H1034" s="93"/>
    </row>
    <row r="1035" s="69" customFormat="1" customHeight="1" spans="1:8">
      <c r="A1035" s="134"/>
      <c r="B1035" s="115"/>
      <c r="C1035" s="88" t="s">
        <v>11</v>
      </c>
      <c r="D1035" s="88" t="s">
        <v>12</v>
      </c>
      <c r="E1035" s="94">
        <v>1</v>
      </c>
      <c r="F1035" s="95">
        <v>4000</v>
      </c>
      <c r="G1035" s="90">
        <f t="shared" si="27"/>
        <v>4000</v>
      </c>
      <c r="H1035" s="93"/>
    </row>
    <row r="1036" s="69" customFormat="1" customHeight="1" spans="1:8">
      <c r="A1036" s="134"/>
      <c r="B1036" s="115"/>
      <c r="C1036" s="88" t="s">
        <v>208</v>
      </c>
      <c r="D1036" s="88" t="s">
        <v>12</v>
      </c>
      <c r="E1036" s="94">
        <v>5</v>
      </c>
      <c r="F1036" s="95">
        <v>3000</v>
      </c>
      <c r="G1036" s="90">
        <f t="shared" si="27"/>
        <v>15000</v>
      </c>
      <c r="H1036" s="93"/>
    </row>
    <row r="1037" s="69" customFormat="1" customHeight="1" spans="1:8">
      <c r="A1037" s="134"/>
      <c r="B1037" s="115"/>
      <c r="C1037" s="96" t="s">
        <v>58</v>
      </c>
      <c r="D1037" s="97" t="s">
        <v>59</v>
      </c>
      <c r="E1037" s="96">
        <v>9.98</v>
      </c>
      <c r="F1037" s="95">
        <v>65</v>
      </c>
      <c r="G1037" s="90">
        <f t="shared" si="27"/>
        <v>648.7</v>
      </c>
      <c r="H1037" s="93"/>
    </row>
    <row r="1038" s="69" customFormat="1" customHeight="1" spans="1:8">
      <c r="A1038" s="134"/>
      <c r="B1038" s="115"/>
      <c r="C1038" s="96"/>
      <c r="D1038" s="97" t="s">
        <v>59</v>
      </c>
      <c r="E1038" s="96">
        <v>7.6</v>
      </c>
      <c r="F1038" s="95">
        <v>65</v>
      </c>
      <c r="G1038" s="90">
        <f t="shared" si="27"/>
        <v>494</v>
      </c>
      <c r="H1038" s="93"/>
    </row>
    <row r="1039" s="69" customFormat="1" customHeight="1" spans="1:8">
      <c r="A1039" s="134"/>
      <c r="B1039" s="115"/>
      <c r="C1039" s="96"/>
      <c r="D1039" s="97" t="s">
        <v>59</v>
      </c>
      <c r="E1039" s="96">
        <v>32.15</v>
      </c>
      <c r="F1039" s="95">
        <v>65</v>
      </c>
      <c r="G1039" s="90">
        <f t="shared" si="27"/>
        <v>2089.75</v>
      </c>
      <c r="H1039" s="93"/>
    </row>
    <row r="1040" s="69" customFormat="1" customHeight="1" spans="1:8">
      <c r="A1040" s="134"/>
      <c r="B1040" s="115"/>
      <c r="C1040" s="96" t="s">
        <v>60</v>
      </c>
      <c r="D1040" s="97" t="s">
        <v>61</v>
      </c>
      <c r="E1040" s="96">
        <v>4.37</v>
      </c>
      <c r="F1040" s="95">
        <v>180</v>
      </c>
      <c r="G1040" s="90">
        <f t="shared" si="27"/>
        <v>786.6</v>
      </c>
      <c r="H1040" s="93"/>
    </row>
    <row r="1041" s="69" customFormat="1" customHeight="1" spans="1:8">
      <c r="A1041" s="134"/>
      <c r="B1041" s="115"/>
      <c r="C1041" s="96" t="s">
        <v>132</v>
      </c>
      <c r="D1041" s="97" t="s">
        <v>61</v>
      </c>
      <c r="E1041" s="96">
        <v>1.93</v>
      </c>
      <c r="F1041" s="95">
        <v>80</v>
      </c>
      <c r="G1041" s="90">
        <f t="shared" si="27"/>
        <v>154.4</v>
      </c>
      <c r="H1041" s="93"/>
    </row>
    <row r="1042" s="69" customFormat="1" customHeight="1" spans="1:8">
      <c r="A1042" s="134"/>
      <c r="B1042" s="115"/>
      <c r="C1042" s="96" t="s">
        <v>67</v>
      </c>
      <c r="D1042" s="97" t="s">
        <v>61</v>
      </c>
      <c r="E1042" s="96">
        <v>1.86</v>
      </c>
      <c r="F1042" s="95">
        <v>180</v>
      </c>
      <c r="G1042" s="90">
        <f t="shared" si="27"/>
        <v>334.8</v>
      </c>
      <c r="H1042" s="93"/>
    </row>
    <row r="1043" s="69" customFormat="1" customHeight="1" spans="1:8">
      <c r="A1043" s="134"/>
      <c r="B1043" s="115"/>
      <c r="C1043" s="96" t="s">
        <v>107</v>
      </c>
      <c r="D1043" s="97" t="s">
        <v>71</v>
      </c>
      <c r="E1043" s="98">
        <v>2</v>
      </c>
      <c r="F1043" s="95">
        <v>400</v>
      </c>
      <c r="G1043" s="90">
        <f t="shared" si="27"/>
        <v>800</v>
      </c>
      <c r="H1043" s="93"/>
    </row>
    <row r="1044" s="69" customFormat="1" customHeight="1" spans="1:8">
      <c r="A1044" s="134"/>
      <c r="B1044" s="115"/>
      <c r="C1044" s="96" t="s">
        <v>228</v>
      </c>
      <c r="D1044" s="97" t="s">
        <v>73</v>
      </c>
      <c r="E1044" s="98">
        <v>1</v>
      </c>
      <c r="F1044" s="95">
        <v>2000</v>
      </c>
      <c r="G1044" s="90">
        <f t="shared" si="27"/>
        <v>2000</v>
      </c>
      <c r="H1044" s="93"/>
    </row>
    <row r="1045" s="69" customFormat="1" customHeight="1" spans="1:8">
      <c r="A1045" s="134"/>
      <c r="B1045" s="115"/>
      <c r="C1045" s="96" t="s">
        <v>76</v>
      </c>
      <c r="D1045" s="97" t="s">
        <v>61</v>
      </c>
      <c r="E1045" s="96">
        <v>21.72</v>
      </c>
      <c r="F1045" s="95">
        <v>70</v>
      </c>
      <c r="G1045" s="90">
        <f t="shared" si="27"/>
        <v>1520.4</v>
      </c>
      <c r="H1045" s="93"/>
    </row>
    <row r="1046" s="69" customFormat="1" customHeight="1" spans="1:8">
      <c r="A1046" s="134"/>
      <c r="B1046" s="115"/>
      <c r="C1046" s="96" t="s">
        <v>240</v>
      </c>
      <c r="D1046" s="97" t="s">
        <v>59</v>
      </c>
      <c r="E1046" s="96">
        <v>76.43</v>
      </c>
      <c r="F1046" s="95">
        <v>560</v>
      </c>
      <c r="G1046" s="90">
        <f t="shared" si="27"/>
        <v>42800.8</v>
      </c>
      <c r="H1046" s="93"/>
    </row>
    <row r="1047" s="69" customFormat="1" customHeight="1" spans="1:8">
      <c r="A1047" s="134"/>
      <c r="B1047" s="120"/>
      <c r="C1047" s="96" t="s">
        <v>538</v>
      </c>
      <c r="D1047" s="97" t="s">
        <v>59</v>
      </c>
      <c r="E1047" s="96">
        <v>6.46</v>
      </c>
      <c r="F1047" s="95">
        <v>560</v>
      </c>
      <c r="G1047" s="90">
        <f t="shared" si="27"/>
        <v>3617.6</v>
      </c>
      <c r="H1047" s="93"/>
    </row>
    <row r="1048" s="69" customFormat="1" customHeight="1" spans="1:8">
      <c r="A1048" s="134"/>
      <c r="B1048" s="86" t="s">
        <v>80</v>
      </c>
      <c r="C1048" s="101"/>
      <c r="D1048" s="88"/>
      <c r="E1048" s="102"/>
      <c r="F1048" s="103"/>
      <c r="G1048" s="104">
        <f>SUM(G1014:G1047)</f>
        <v>80007.05</v>
      </c>
      <c r="H1048" s="105"/>
    </row>
    <row r="1049" customHeight="1" spans="1:8">
      <c r="A1049" s="97">
        <v>37</v>
      </c>
      <c r="B1049" s="114" t="s">
        <v>539</v>
      </c>
      <c r="C1049" s="88" t="s">
        <v>452</v>
      </c>
      <c r="D1049" s="88" t="s">
        <v>14</v>
      </c>
      <c r="E1049" s="94">
        <v>8</v>
      </c>
      <c r="F1049" s="95">
        <v>20</v>
      </c>
      <c r="G1049" s="90">
        <f t="shared" ref="G1049:G1069" si="28">E1049*F1049</f>
        <v>160</v>
      </c>
      <c r="H1049" s="91"/>
    </row>
    <row r="1050" customHeight="1" spans="1:8">
      <c r="A1050" s="97"/>
      <c r="B1050" s="115"/>
      <c r="C1050" s="88" t="s">
        <v>15</v>
      </c>
      <c r="D1050" s="88" t="s">
        <v>14</v>
      </c>
      <c r="E1050" s="94">
        <v>6</v>
      </c>
      <c r="F1050" s="95">
        <v>120</v>
      </c>
      <c r="G1050" s="90">
        <f t="shared" si="28"/>
        <v>720</v>
      </c>
      <c r="H1050" s="93"/>
    </row>
    <row r="1051" customHeight="1" spans="1:8">
      <c r="A1051" s="97"/>
      <c r="B1051" s="115"/>
      <c r="C1051" s="88" t="s">
        <v>88</v>
      </c>
      <c r="D1051" s="88" t="s">
        <v>14</v>
      </c>
      <c r="E1051" s="94">
        <v>10</v>
      </c>
      <c r="F1051" s="95">
        <v>10</v>
      </c>
      <c r="G1051" s="90">
        <f t="shared" si="28"/>
        <v>100</v>
      </c>
      <c r="H1051" s="93"/>
    </row>
    <row r="1052" customHeight="1" spans="1:8">
      <c r="A1052" s="97"/>
      <c r="B1052" s="115"/>
      <c r="C1052" s="88" t="s">
        <v>24</v>
      </c>
      <c r="D1052" s="88" t="s">
        <v>14</v>
      </c>
      <c r="E1052" s="94">
        <v>2</v>
      </c>
      <c r="F1052" s="95">
        <v>90</v>
      </c>
      <c r="G1052" s="90">
        <f t="shared" si="28"/>
        <v>180</v>
      </c>
      <c r="H1052" s="93"/>
    </row>
    <row r="1053" customHeight="1" spans="1:8">
      <c r="A1053" s="97"/>
      <c r="B1053" s="115"/>
      <c r="C1053" s="88" t="s">
        <v>479</v>
      </c>
      <c r="D1053" s="88" t="s">
        <v>14</v>
      </c>
      <c r="E1053" s="94">
        <v>6</v>
      </c>
      <c r="F1053" s="95">
        <v>20</v>
      </c>
      <c r="G1053" s="90">
        <f t="shared" si="28"/>
        <v>120</v>
      </c>
      <c r="H1053" s="93"/>
    </row>
    <row r="1054" customHeight="1" spans="1:8">
      <c r="A1054" s="97"/>
      <c r="B1054" s="115"/>
      <c r="C1054" s="88" t="s">
        <v>56</v>
      </c>
      <c r="D1054" s="88" t="s">
        <v>14</v>
      </c>
      <c r="E1054" s="94">
        <v>2</v>
      </c>
      <c r="F1054" s="95">
        <v>90</v>
      </c>
      <c r="G1054" s="90">
        <f t="shared" si="28"/>
        <v>180</v>
      </c>
      <c r="H1054" s="93"/>
    </row>
    <row r="1055" customHeight="1" spans="1:8">
      <c r="A1055" s="97"/>
      <c r="B1055" s="115"/>
      <c r="C1055" s="88" t="s">
        <v>436</v>
      </c>
      <c r="D1055" s="88" t="s">
        <v>14</v>
      </c>
      <c r="E1055" s="94">
        <v>2</v>
      </c>
      <c r="F1055" s="95">
        <v>10</v>
      </c>
      <c r="G1055" s="90">
        <f t="shared" si="28"/>
        <v>20</v>
      </c>
      <c r="H1055" s="93"/>
    </row>
    <row r="1056" customHeight="1" spans="1:8">
      <c r="A1056" s="97"/>
      <c r="B1056" s="115"/>
      <c r="C1056" s="88" t="s">
        <v>18</v>
      </c>
      <c r="D1056" s="88" t="s">
        <v>14</v>
      </c>
      <c r="E1056" s="94">
        <v>2</v>
      </c>
      <c r="F1056" s="95">
        <v>120</v>
      </c>
      <c r="G1056" s="90">
        <f t="shared" si="28"/>
        <v>240</v>
      </c>
      <c r="H1056" s="93"/>
    </row>
    <row r="1057" customHeight="1" spans="1:8">
      <c r="A1057" s="97"/>
      <c r="B1057" s="115"/>
      <c r="C1057" s="88" t="s">
        <v>531</v>
      </c>
      <c r="D1057" s="88" t="s">
        <v>14</v>
      </c>
      <c r="E1057" s="94">
        <v>1</v>
      </c>
      <c r="F1057" s="95">
        <v>10</v>
      </c>
      <c r="G1057" s="90">
        <f t="shared" si="28"/>
        <v>10</v>
      </c>
      <c r="H1057" s="93"/>
    </row>
    <row r="1058" customHeight="1" spans="1:8">
      <c r="A1058" s="97"/>
      <c r="B1058" s="115"/>
      <c r="C1058" s="88" t="s">
        <v>84</v>
      </c>
      <c r="D1058" s="88" t="s">
        <v>14</v>
      </c>
      <c r="E1058" s="94">
        <v>11</v>
      </c>
      <c r="F1058" s="95">
        <v>20</v>
      </c>
      <c r="G1058" s="90">
        <f t="shared" si="28"/>
        <v>220</v>
      </c>
      <c r="H1058" s="93"/>
    </row>
    <row r="1059" customHeight="1" spans="1:8">
      <c r="A1059" s="97"/>
      <c r="B1059" s="115"/>
      <c r="C1059" s="88" t="s">
        <v>89</v>
      </c>
      <c r="D1059" s="88" t="s">
        <v>14</v>
      </c>
      <c r="E1059" s="94">
        <v>1</v>
      </c>
      <c r="F1059" s="95">
        <v>90</v>
      </c>
      <c r="G1059" s="90">
        <f t="shared" si="28"/>
        <v>90</v>
      </c>
      <c r="H1059" s="93"/>
    </row>
    <row r="1060" customHeight="1" spans="1:8">
      <c r="A1060" s="97"/>
      <c r="B1060" s="115"/>
      <c r="C1060" s="88" t="s">
        <v>21</v>
      </c>
      <c r="D1060" s="88" t="s">
        <v>14</v>
      </c>
      <c r="E1060" s="94">
        <v>2</v>
      </c>
      <c r="F1060" s="95">
        <v>120</v>
      </c>
      <c r="G1060" s="90">
        <f t="shared" si="28"/>
        <v>240</v>
      </c>
      <c r="H1060" s="93"/>
    </row>
    <row r="1061" customHeight="1" spans="1:8">
      <c r="A1061" s="97"/>
      <c r="B1061" s="115"/>
      <c r="C1061" s="88" t="s">
        <v>20</v>
      </c>
      <c r="D1061" s="88" t="s">
        <v>14</v>
      </c>
      <c r="E1061" s="94">
        <v>1</v>
      </c>
      <c r="F1061" s="95">
        <v>200</v>
      </c>
      <c r="G1061" s="90">
        <f t="shared" si="28"/>
        <v>200</v>
      </c>
      <c r="H1061" s="93"/>
    </row>
    <row r="1062" customHeight="1" spans="1:8">
      <c r="A1062" s="97"/>
      <c r="B1062" s="115"/>
      <c r="C1062" s="88" t="s">
        <v>25</v>
      </c>
      <c r="D1062" s="88" t="s">
        <v>14</v>
      </c>
      <c r="E1062" s="94">
        <v>1</v>
      </c>
      <c r="F1062" s="95">
        <v>220</v>
      </c>
      <c r="G1062" s="90">
        <f t="shared" si="28"/>
        <v>220</v>
      </c>
      <c r="H1062" s="93"/>
    </row>
    <row r="1063" customHeight="1" spans="1:8">
      <c r="A1063" s="97"/>
      <c r="B1063" s="115"/>
      <c r="C1063" s="88" t="s">
        <v>495</v>
      </c>
      <c r="D1063" s="88" t="s">
        <v>14</v>
      </c>
      <c r="E1063" s="94">
        <v>1</v>
      </c>
      <c r="F1063" s="95">
        <v>600</v>
      </c>
      <c r="G1063" s="90">
        <f t="shared" si="28"/>
        <v>600</v>
      </c>
      <c r="H1063" s="93"/>
    </row>
    <row r="1064" customHeight="1" spans="1:8">
      <c r="A1064" s="97"/>
      <c r="B1064" s="115"/>
      <c r="C1064" s="88" t="s">
        <v>437</v>
      </c>
      <c r="D1064" s="88" t="s">
        <v>14</v>
      </c>
      <c r="E1064" s="94">
        <v>2</v>
      </c>
      <c r="F1064" s="95">
        <v>50</v>
      </c>
      <c r="G1064" s="90">
        <f t="shared" si="28"/>
        <v>100</v>
      </c>
      <c r="H1064" s="93"/>
    </row>
    <row r="1065" customHeight="1" spans="1:8">
      <c r="A1065" s="97"/>
      <c r="B1065" s="115"/>
      <c r="C1065" s="88" t="s">
        <v>19</v>
      </c>
      <c r="D1065" s="88" t="s">
        <v>14</v>
      </c>
      <c r="E1065" s="94">
        <v>1</v>
      </c>
      <c r="F1065" s="95">
        <v>20</v>
      </c>
      <c r="G1065" s="90">
        <f t="shared" si="28"/>
        <v>20</v>
      </c>
      <c r="H1065" s="93"/>
    </row>
    <row r="1066" customHeight="1" spans="1:8">
      <c r="A1066" s="97"/>
      <c r="B1066" s="115"/>
      <c r="C1066" s="88" t="s">
        <v>15</v>
      </c>
      <c r="D1066" s="88" t="s">
        <v>14</v>
      </c>
      <c r="E1066" s="94">
        <v>1</v>
      </c>
      <c r="F1066" s="95">
        <v>120</v>
      </c>
      <c r="G1066" s="90">
        <f t="shared" si="28"/>
        <v>120</v>
      </c>
      <c r="H1066" s="93"/>
    </row>
    <row r="1067" customHeight="1" spans="1:8">
      <c r="A1067" s="97"/>
      <c r="B1067" s="115"/>
      <c r="C1067" s="88" t="s">
        <v>540</v>
      </c>
      <c r="D1067" s="88" t="s">
        <v>14</v>
      </c>
      <c r="E1067" s="94">
        <v>1</v>
      </c>
      <c r="F1067" s="95">
        <v>120</v>
      </c>
      <c r="G1067" s="90">
        <f t="shared" si="28"/>
        <v>120</v>
      </c>
      <c r="H1067" s="93"/>
    </row>
    <row r="1068" customHeight="1" spans="1:8">
      <c r="A1068" s="97"/>
      <c r="B1068" s="115"/>
      <c r="C1068" s="88" t="s">
        <v>41</v>
      </c>
      <c r="D1068" s="88" t="s">
        <v>14</v>
      </c>
      <c r="E1068" s="94">
        <v>2</v>
      </c>
      <c r="F1068" s="95">
        <v>90</v>
      </c>
      <c r="G1068" s="90">
        <f t="shared" si="28"/>
        <v>180</v>
      </c>
      <c r="H1068" s="93"/>
    </row>
    <row r="1069" s="69" customFormat="1" customHeight="1" spans="1:8">
      <c r="A1069" s="97"/>
      <c r="B1069" s="115"/>
      <c r="C1069" s="88" t="s">
        <v>194</v>
      </c>
      <c r="D1069" s="88" t="s">
        <v>14</v>
      </c>
      <c r="E1069" s="94">
        <v>1</v>
      </c>
      <c r="F1069" s="95">
        <v>50</v>
      </c>
      <c r="G1069" s="90">
        <f t="shared" si="28"/>
        <v>50</v>
      </c>
      <c r="H1069" s="93"/>
    </row>
    <row r="1070" s="69" customFormat="1" customHeight="1" spans="1:8">
      <c r="A1070" s="97"/>
      <c r="B1070" s="115"/>
      <c r="C1070" s="88" t="s">
        <v>100</v>
      </c>
      <c r="D1070" s="88" t="s">
        <v>101</v>
      </c>
      <c r="E1070" s="94">
        <v>5</v>
      </c>
      <c r="F1070" s="95">
        <v>160</v>
      </c>
      <c r="G1070" s="90">
        <v>800</v>
      </c>
      <c r="H1070" s="93"/>
    </row>
    <row r="1071" s="69" customFormat="1" customHeight="1" spans="1:8">
      <c r="A1071" s="97"/>
      <c r="B1071" s="115"/>
      <c r="C1071" s="96" t="s">
        <v>58</v>
      </c>
      <c r="D1071" s="97" t="s">
        <v>59</v>
      </c>
      <c r="E1071" s="96">
        <v>11.66</v>
      </c>
      <c r="F1071" s="95">
        <v>65</v>
      </c>
      <c r="G1071" s="90">
        <f t="shared" ref="G1071:G1087" si="29">E1071*F1071</f>
        <v>757.9</v>
      </c>
      <c r="H1071" s="93"/>
    </row>
    <row r="1072" s="69" customFormat="1" customHeight="1" spans="1:8">
      <c r="A1072" s="97"/>
      <c r="B1072" s="115"/>
      <c r="C1072" s="96"/>
      <c r="D1072" s="97" t="s">
        <v>59</v>
      </c>
      <c r="E1072" s="96">
        <v>6.54</v>
      </c>
      <c r="F1072" s="95">
        <v>65</v>
      </c>
      <c r="G1072" s="90">
        <f t="shared" si="29"/>
        <v>425.1</v>
      </c>
      <c r="H1072" s="93"/>
    </row>
    <row r="1073" s="69" customFormat="1" customHeight="1" spans="1:8">
      <c r="A1073" s="97"/>
      <c r="B1073" s="115"/>
      <c r="C1073" s="96"/>
      <c r="D1073" s="97" t="s">
        <v>59</v>
      </c>
      <c r="E1073" s="96">
        <v>6.41</v>
      </c>
      <c r="F1073" s="95">
        <v>65</v>
      </c>
      <c r="G1073" s="90">
        <f t="shared" si="29"/>
        <v>416.65</v>
      </c>
      <c r="H1073" s="93"/>
    </row>
    <row r="1074" s="69" customFormat="1" customHeight="1" spans="1:8">
      <c r="A1074" s="97"/>
      <c r="B1074" s="115"/>
      <c r="C1074" s="96"/>
      <c r="D1074" s="97" t="s">
        <v>59</v>
      </c>
      <c r="E1074" s="96">
        <v>5.04</v>
      </c>
      <c r="F1074" s="95">
        <v>65</v>
      </c>
      <c r="G1074" s="90">
        <f t="shared" si="29"/>
        <v>327.6</v>
      </c>
      <c r="H1074" s="93"/>
    </row>
    <row r="1075" s="69" customFormat="1" customHeight="1" spans="1:8">
      <c r="A1075" s="97"/>
      <c r="B1075" s="115"/>
      <c r="C1075" s="96"/>
      <c r="D1075" s="97" t="s">
        <v>59</v>
      </c>
      <c r="E1075" s="96">
        <v>6.12</v>
      </c>
      <c r="F1075" s="95">
        <v>65</v>
      </c>
      <c r="G1075" s="90">
        <f t="shared" si="29"/>
        <v>397.8</v>
      </c>
      <c r="H1075" s="93"/>
    </row>
    <row r="1076" s="69" customFormat="1" customHeight="1" spans="1:8">
      <c r="A1076" s="97"/>
      <c r="B1076" s="115"/>
      <c r="C1076" s="96"/>
      <c r="D1076" s="97" t="s">
        <v>59</v>
      </c>
      <c r="E1076" s="96">
        <v>32.15</v>
      </c>
      <c r="F1076" s="95">
        <v>65</v>
      </c>
      <c r="G1076" s="90">
        <f t="shared" si="29"/>
        <v>2089.75</v>
      </c>
      <c r="H1076" s="93"/>
    </row>
    <row r="1077" s="69" customFormat="1" customHeight="1" spans="1:8">
      <c r="A1077" s="97"/>
      <c r="B1077" s="115"/>
      <c r="C1077" s="96" t="s">
        <v>60</v>
      </c>
      <c r="D1077" s="97" t="s">
        <v>61</v>
      </c>
      <c r="E1077" s="96">
        <v>8.15</v>
      </c>
      <c r="F1077" s="95">
        <v>180</v>
      </c>
      <c r="G1077" s="90">
        <f t="shared" si="29"/>
        <v>1467</v>
      </c>
      <c r="H1077" s="93"/>
    </row>
    <row r="1078" s="69" customFormat="1" customHeight="1" spans="1:8">
      <c r="A1078" s="97"/>
      <c r="B1078" s="115"/>
      <c r="C1078" s="96"/>
      <c r="D1078" s="97" t="s">
        <v>61</v>
      </c>
      <c r="E1078" s="96">
        <v>4.37</v>
      </c>
      <c r="F1078" s="95">
        <v>180</v>
      </c>
      <c r="G1078" s="90">
        <f t="shared" si="29"/>
        <v>786.6</v>
      </c>
      <c r="H1078" s="93"/>
    </row>
    <row r="1079" s="69" customFormat="1" customHeight="1" spans="1:8">
      <c r="A1079" s="97"/>
      <c r="B1079" s="115"/>
      <c r="C1079" s="96" t="s">
        <v>132</v>
      </c>
      <c r="D1079" s="97" t="s">
        <v>61</v>
      </c>
      <c r="E1079" s="96">
        <v>3.89</v>
      </c>
      <c r="F1079" s="95">
        <v>80</v>
      </c>
      <c r="G1079" s="90">
        <f t="shared" si="29"/>
        <v>311.2</v>
      </c>
      <c r="H1079" s="93"/>
    </row>
    <row r="1080" s="69" customFormat="1" customHeight="1" spans="1:8">
      <c r="A1080" s="97"/>
      <c r="B1080" s="115"/>
      <c r="C1080" s="96" t="s">
        <v>64</v>
      </c>
      <c r="D1080" s="97" t="s">
        <v>61</v>
      </c>
      <c r="E1080" s="96">
        <v>0.4</v>
      </c>
      <c r="F1080" s="95">
        <v>340</v>
      </c>
      <c r="G1080" s="90">
        <f t="shared" si="29"/>
        <v>136</v>
      </c>
      <c r="H1080" s="93"/>
    </row>
    <row r="1081" s="69" customFormat="1" customHeight="1" spans="1:8">
      <c r="A1081" s="97"/>
      <c r="B1081" s="115"/>
      <c r="C1081" s="96"/>
      <c r="D1081" s="97" t="s">
        <v>61</v>
      </c>
      <c r="E1081" s="96">
        <v>0.55</v>
      </c>
      <c r="F1081" s="95">
        <v>340</v>
      </c>
      <c r="G1081" s="90">
        <f t="shared" si="29"/>
        <v>187</v>
      </c>
      <c r="H1081" s="93"/>
    </row>
    <row r="1082" s="69" customFormat="1" customHeight="1" spans="1:8">
      <c r="A1082" s="97"/>
      <c r="B1082" s="115"/>
      <c r="C1082" s="96" t="s">
        <v>67</v>
      </c>
      <c r="D1082" s="97" t="s">
        <v>61</v>
      </c>
      <c r="E1082" s="96">
        <v>2.66</v>
      </c>
      <c r="F1082" s="95">
        <v>180</v>
      </c>
      <c r="G1082" s="90">
        <f t="shared" si="29"/>
        <v>478.8</v>
      </c>
      <c r="H1082" s="93"/>
    </row>
    <row r="1083" s="69" customFormat="1" customHeight="1" spans="1:8">
      <c r="A1083" s="97"/>
      <c r="B1083" s="115"/>
      <c r="C1083" s="96" t="s">
        <v>76</v>
      </c>
      <c r="D1083" s="97" t="s">
        <v>61</v>
      </c>
      <c r="E1083" s="96">
        <v>7.8</v>
      </c>
      <c r="F1083" s="95">
        <v>70</v>
      </c>
      <c r="G1083" s="90">
        <f t="shared" si="29"/>
        <v>546</v>
      </c>
      <c r="H1083" s="93"/>
    </row>
    <row r="1084" s="69" customFormat="1" customHeight="1" spans="1:8">
      <c r="A1084" s="97"/>
      <c r="B1084" s="115"/>
      <c r="C1084" s="96" t="s">
        <v>107</v>
      </c>
      <c r="D1084" s="97" t="s">
        <v>71</v>
      </c>
      <c r="E1084" s="98">
        <v>1</v>
      </c>
      <c r="F1084" s="95">
        <v>400</v>
      </c>
      <c r="G1084" s="90">
        <f t="shared" si="29"/>
        <v>400</v>
      </c>
      <c r="H1084" s="93"/>
    </row>
    <row r="1085" s="69" customFormat="1" customHeight="1" spans="1:8">
      <c r="A1085" s="97"/>
      <c r="B1085" s="115"/>
      <c r="C1085" s="96" t="s">
        <v>228</v>
      </c>
      <c r="D1085" s="97" t="s">
        <v>73</v>
      </c>
      <c r="E1085" s="98">
        <v>2</v>
      </c>
      <c r="F1085" s="95">
        <v>2000</v>
      </c>
      <c r="G1085" s="90">
        <f t="shared" si="29"/>
        <v>4000</v>
      </c>
      <c r="H1085" s="93"/>
    </row>
    <row r="1086" s="69" customFormat="1" customHeight="1" spans="1:8">
      <c r="A1086" s="97"/>
      <c r="B1086" s="115"/>
      <c r="C1086" s="96" t="s">
        <v>240</v>
      </c>
      <c r="D1086" s="97" t="s">
        <v>59</v>
      </c>
      <c r="E1086" s="96">
        <v>128.75</v>
      </c>
      <c r="F1086" s="95">
        <v>560</v>
      </c>
      <c r="G1086" s="90">
        <f t="shared" si="29"/>
        <v>72100</v>
      </c>
      <c r="H1086" s="93"/>
    </row>
    <row r="1087" s="69" customFormat="1" customHeight="1" spans="1:8">
      <c r="A1087" s="97"/>
      <c r="B1087" s="120"/>
      <c r="C1087" s="96" t="s">
        <v>538</v>
      </c>
      <c r="D1087" s="97" t="s">
        <v>59</v>
      </c>
      <c r="E1087" s="96">
        <v>29.12</v>
      </c>
      <c r="F1087" s="95">
        <v>560</v>
      </c>
      <c r="G1087" s="90">
        <f t="shared" si="29"/>
        <v>16307.2</v>
      </c>
      <c r="H1087" s="93"/>
    </row>
    <row r="1088" s="69" customFormat="1" customHeight="1" spans="1:8">
      <c r="A1088" s="97"/>
      <c r="B1088" s="86" t="s">
        <v>80</v>
      </c>
      <c r="C1088" s="101"/>
      <c r="D1088" s="101"/>
      <c r="E1088" s="102"/>
      <c r="F1088" s="103"/>
      <c r="G1088" s="104">
        <f>SUM(G1049:G1087)</f>
        <v>105824.6</v>
      </c>
      <c r="H1088" s="105"/>
    </row>
    <row r="1089" customHeight="1" spans="1:8">
      <c r="A1089" s="86">
        <v>38</v>
      </c>
      <c r="B1089" s="86" t="s">
        <v>541</v>
      </c>
      <c r="C1089" s="88" t="s">
        <v>127</v>
      </c>
      <c r="D1089" s="88" t="s">
        <v>14</v>
      </c>
      <c r="E1089" s="94">
        <v>3</v>
      </c>
      <c r="F1089" s="95">
        <v>220</v>
      </c>
      <c r="G1089" s="90">
        <f t="shared" ref="G1089:G1133" si="30">E1089*F1089</f>
        <v>660</v>
      </c>
      <c r="H1089" s="91"/>
    </row>
    <row r="1090" customHeight="1" spans="1:8">
      <c r="A1090" s="86"/>
      <c r="B1090" s="86"/>
      <c r="C1090" s="88" t="s">
        <v>18</v>
      </c>
      <c r="D1090" s="88" t="s">
        <v>14</v>
      </c>
      <c r="E1090" s="94">
        <v>1</v>
      </c>
      <c r="F1090" s="95">
        <v>120</v>
      </c>
      <c r="G1090" s="90">
        <f t="shared" si="30"/>
        <v>120</v>
      </c>
      <c r="H1090" s="93"/>
    </row>
    <row r="1091" customHeight="1" spans="1:8">
      <c r="A1091" s="86"/>
      <c r="B1091" s="86"/>
      <c r="C1091" s="88" t="s">
        <v>425</v>
      </c>
      <c r="D1091" s="88" t="s">
        <v>14</v>
      </c>
      <c r="E1091" s="94">
        <v>2</v>
      </c>
      <c r="F1091" s="95">
        <v>20</v>
      </c>
      <c r="G1091" s="90">
        <f t="shared" si="30"/>
        <v>40</v>
      </c>
      <c r="H1091" s="93"/>
    </row>
    <row r="1092" customHeight="1" spans="1:8">
      <c r="A1092" s="86"/>
      <c r="B1092" s="86"/>
      <c r="C1092" s="88" t="s">
        <v>426</v>
      </c>
      <c r="D1092" s="88" t="s">
        <v>14</v>
      </c>
      <c r="E1092" s="94">
        <v>1</v>
      </c>
      <c r="F1092" s="95">
        <v>100</v>
      </c>
      <c r="G1092" s="90">
        <f t="shared" si="30"/>
        <v>100</v>
      </c>
      <c r="H1092" s="93"/>
    </row>
    <row r="1093" customHeight="1" spans="1:8">
      <c r="A1093" s="86"/>
      <c r="B1093" s="86"/>
      <c r="C1093" s="88" t="s">
        <v>90</v>
      </c>
      <c r="D1093" s="88" t="s">
        <v>14</v>
      </c>
      <c r="E1093" s="94">
        <v>2</v>
      </c>
      <c r="F1093" s="95">
        <v>90</v>
      </c>
      <c r="G1093" s="90">
        <f t="shared" si="30"/>
        <v>180</v>
      </c>
      <c r="H1093" s="93"/>
    </row>
    <row r="1094" customHeight="1" spans="1:8">
      <c r="A1094" s="86"/>
      <c r="B1094" s="86"/>
      <c r="C1094" s="88" t="s">
        <v>495</v>
      </c>
      <c r="D1094" s="88" t="s">
        <v>14</v>
      </c>
      <c r="E1094" s="94">
        <v>2</v>
      </c>
      <c r="F1094" s="95">
        <v>600</v>
      </c>
      <c r="G1094" s="90">
        <f t="shared" si="30"/>
        <v>1200</v>
      </c>
      <c r="H1094" s="93"/>
    </row>
    <row r="1095" customHeight="1" spans="1:8">
      <c r="A1095" s="86"/>
      <c r="B1095" s="86"/>
      <c r="C1095" s="88" t="s">
        <v>83</v>
      </c>
      <c r="D1095" s="88" t="s">
        <v>14</v>
      </c>
      <c r="E1095" s="94">
        <v>2</v>
      </c>
      <c r="F1095" s="95">
        <v>50</v>
      </c>
      <c r="G1095" s="90">
        <f t="shared" si="30"/>
        <v>100</v>
      </c>
      <c r="H1095" s="93"/>
    </row>
    <row r="1096" customHeight="1" spans="1:8">
      <c r="A1096" s="86"/>
      <c r="B1096" s="86"/>
      <c r="C1096" s="88" t="s">
        <v>507</v>
      </c>
      <c r="D1096" s="88" t="s">
        <v>14</v>
      </c>
      <c r="E1096" s="94">
        <v>6</v>
      </c>
      <c r="F1096" s="95">
        <v>10</v>
      </c>
      <c r="G1096" s="90">
        <f t="shared" si="30"/>
        <v>60</v>
      </c>
      <c r="H1096" s="93"/>
    </row>
    <row r="1097" customHeight="1" spans="1:8">
      <c r="A1097" s="86"/>
      <c r="B1097" s="86"/>
      <c r="C1097" s="88" t="s">
        <v>452</v>
      </c>
      <c r="D1097" s="88" t="s">
        <v>14</v>
      </c>
      <c r="E1097" s="94">
        <v>1</v>
      </c>
      <c r="F1097" s="95">
        <v>20</v>
      </c>
      <c r="G1097" s="90">
        <f t="shared" si="30"/>
        <v>20</v>
      </c>
      <c r="H1097" s="93"/>
    </row>
    <row r="1098" customHeight="1" spans="1:8">
      <c r="A1098" s="86"/>
      <c r="B1098" s="114" t="s">
        <v>542</v>
      </c>
      <c r="C1098" s="96" t="s">
        <v>58</v>
      </c>
      <c r="D1098" s="97" t="s">
        <v>59</v>
      </c>
      <c r="E1098" s="96">
        <v>118.81</v>
      </c>
      <c r="F1098" s="95">
        <v>65</v>
      </c>
      <c r="G1098" s="90">
        <f t="shared" si="30"/>
        <v>7722.65</v>
      </c>
      <c r="H1098" s="93"/>
    </row>
    <row r="1099" customHeight="1" spans="1:8">
      <c r="A1099" s="86"/>
      <c r="B1099" s="115"/>
      <c r="C1099" s="96"/>
      <c r="D1099" s="97" t="s">
        <v>59</v>
      </c>
      <c r="E1099" s="96">
        <v>88.03</v>
      </c>
      <c r="F1099" s="95">
        <v>65</v>
      </c>
      <c r="G1099" s="90">
        <f t="shared" si="30"/>
        <v>5721.95</v>
      </c>
      <c r="H1099" s="93"/>
    </row>
    <row r="1100" customHeight="1" spans="1:8">
      <c r="A1100" s="86"/>
      <c r="B1100" s="115"/>
      <c r="C1100" s="96"/>
      <c r="D1100" s="97" t="s">
        <v>59</v>
      </c>
      <c r="E1100" s="96">
        <v>22.55</v>
      </c>
      <c r="F1100" s="95">
        <v>65</v>
      </c>
      <c r="G1100" s="90">
        <f t="shared" si="30"/>
        <v>1465.75</v>
      </c>
      <c r="H1100" s="93"/>
    </row>
    <row r="1101" customHeight="1" spans="1:8">
      <c r="A1101" s="86"/>
      <c r="B1101" s="115"/>
      <c r="C1101" s="96"/>
      <c r="D1101" s="97" t="s">
        <v>59</v>
      </c>
      <c r="E1101" s="96">
        <v>4.44</v>
      </c>
      <c r="F1101" s="95">
        <v>65</v>
      </c>
      <c r="G1101" s="90">
        <f t="shared" si="30"/>
        <v>288.6</v>
      </c>
      <c r="H1101" s="93"/>
    </row>
    <row r="1102" customHeight="1" spans="1:8">
      <c r="A1102" s="86"/>
      <c r="B1102" s="115"/>
      <c r="C1102" s="96"/>
      <c r="D1102" s="97" t="s">
        <v>59</v>
      </c>
      <c r="E1102" s="96">
        <v>12.93</v>
      </c>
      <c r="F1102" s="95">
        <v>65</v>
      </c>
      <c r="G1102" s="90">
        <f t="shared" si="30"/>
        <v>840.45</v>
      </c>
      <c r="H1102" s="93"/>
    </row>
    <row r="1103" customHeight="1" spans="1:8">
      <c r="A1103" s="86"/>
      <c r="B1103" s="115"/>
      <c r="C1103" s="96"/>
      <c r="D1103" s="97" t="s">
        <v>59</v>
      </c>
      <c r="E1103" s="96">
        <v>3.21</v>
      </c>
      <c r="F1103" s="95">
        <v>65</v>
      </c>
      <c r="G1103" s="90">
        <f t="shared" si="30"/>
        <v>208.65</v>
      </c>
      <c r="H1103" s="93"/>
    </row>
    <row r="1104" customHeight="1" spans="1:8">
      <c r="A1104" s="86"/>
      <c r="B1104" s="115"/>
      <c r="C1104" s="96"/>
      <c r="D1104" s="97" t="s">
        <v>59</v>
      </c>
      <c r="E1104" s="96">
        <v>13.77</v>
      </c>
      <c r="F1104" s="95">
        <v>65</v>
      </c>
      <c r="G1104" s="90">
        <f t="shared" si="30"/>
        <v>895.05</v>
      </c>
      <c r="H1104" s="93"/>
    </row>
    <row r="1105" customHeight="1" spans="1:8">
      <c r="A1105" s="86"/>
      <c r="B1105" s="115"/>
      <c r="C1105" s="96"/>
      <c r="D1105" s="97" t="s">
        <v>59</v>
      </c>
      <c r="E1105" s="96">
        <v>10.41</v>
      </c>
      <c r="F1105" s="95">
        <v>65</v>
      </c>
      <c r="G1105" s="90">
        <f t="shared" si="30"/>
        <v>676.65</v>
      </c>
      <c r="H1105" s="93"/>
    </row>
    <row r="1106" customHeight="1" spans="1:8">
      <c r="A1106" s="86"/>
      <c r="B1106" s="115"/>
      <c r="C1106" s="96"/>
      <c r="D1106" s="97" t="s">
        <v>59</v>
      </c>
      <c r="E1106" s="96">
        <v>51.43</v>
      </c>
      <c r="F1106" s="95">
        <v>65</v>
      </c>
      <c r="G1106" s="90">
        <f t="shared" si="30"/>
        <v>3342.95</v>
      </c>
      <c r="H1106" s="93"/>
    </row>
    <row r="1107" customHeight="1" spans="1:8">
      <c r="A1107" s="86"/>
      <c r="B1107" s="115"/>
      <c r="C1107" s="96"/>
      <c r="D1107" s="97" t="s">
        <v>59</v>
      </c>
      <c r="E1107" s="96">
        <v>50.12</v>
      </c>
      <c r="F1107" s="95">
        <v>65</v>
      </c>
      <c r="G1107" s="90">
        <f t="shared" si="30"/>
        <v>3257.8</v>
      </c>
      <c r="H1107" s="93"/>
    </row>
    <row r="1108" customHeight="1" spans="1:8">
      <c r="A1108" s="86"/>
      <c r="B1108" s="115"/>
      <c r="C1108" s="96"/>
      <c r="D1108" s="97" t="s">
        <v>59</v>
      </c>
      <c r="E1108" s="96">
        <v>35</v>
      </c>
      <c r="F1108" s="95">
        <v>65</v>
      </c>
      <c r="G1108" s="90">
        <f t="shared" si="30"/>
        <v>2275</v>
      </c>
      <c r="H1108" s="93"/>
    </row>
    <row r="1109" customHeight="1" spans="1:8">
      <c r="A1109" s="86"/>
      <c r="B1109" s="115"/>
      <c r="C1109" s="96" t="s">
        <v>60</v>
      </c>
      <c r="D1109" s="97" t="s">
        <v>61</v>
      </c>
      <c r="E1109" s="96">
        <v>7.92</v>
      </c>
      <c r="F1109" s="95">
        <v>180</v>
      </c>
      <c r="G1109" s="90">
        <f t="shared" si="30"/>
        <v>1425.6</v>
      </c>
      <c r="H1109" s="93"/>
    </row>
    <row r="1110" customHeight="1" spans="1:8">
      <c r="A1110" s="86"/>
      <c r="B1110" s="115"/>
      <c r="C1110" s="96"/>
      <c r="D1110" s="97" t="s">
        <v>61</v>
      </c>
      <c r="E1110" s="96">
        <v>13.68</v>
      </c>
      <c r="F1110" s="95">
        <v>180</v>
      </c>
      <c r="G1110" s="90">
        <f t="shared" si="30"/>
        <v>2462.4</v>
      </c>
      <c r="H1110" s="93"/>
    </row>
    <row r="1111" customHeight="1" spans="1:8">
      <c r="A1111" s="86"/>
      <c r="B1111" s="115"/>
      <c r="C1111" s="96"/>
      <c r="D1111" s="97" t="s">
        <v>61</v>
      </c>
      <c r="E1111" s="96">
        <v>10.27</v>
      </c>
      <c r="F1111" s="95">
        <v>180</v>
      </c>
      <c r="G1111" s="90">
        <f t="shared" si="30"/>
        <v>1848.6</v>
      </c>
      <c r="H1111" s="93"/>
    </row>
    <row r="1112" customHeight="1" spans="1:8">
      <c r="A1112" s="86"/>
      <c r="B1112" s="115"/>
      <c r="C1112" s="96"/>
      <c r="D1112" s="97" t="s">
        <v>61</v>
      </c>
      <c r="E1112" s="96">
        <v>2.75</v>
      </c>
      <c r="F1112" s="95">
        <v>180</v>
      </c>
      <c r="G1112" s="90">
        <f t="shared" si="30"/>
        <v>495</v>
      </c>
      <c r="H1112" s="93"/>
    </row>
    <row r="1113" customHeight="1" spans="1:8">
      <c r="A1113" s="86"/>
      <c r="B1113" s="115"/>
      <c r="C1113" s="96"/>
      <c r="D1113" s="97" t="s">
        <v>61</v>
      </c>
      <c r="E1113" s="96">
        <v>29.44</v>
      </c>
      <c r="F1113" s="95">
        <v>180</v>
      </c>
      <c r="G1113" s="90">
        <f t="shared" si="30"/>
        <v>5299.2</v>
      </c>
      <c r="H1113" s="93"/>
    </row>
    <row r="1114" customHeight="1" spans="1:8">
      <c r="A1114" s="86"/>
      <c r="B1114" s="115"/>
      <c r="C1114" s="96"/>
      <c r="D1114" s="97" t="s">
        <v>61</v>
      </c>
      <c r="E1114" s="96">
        <v>3.78</v>
      </c>
      <c r="F1114" s="95">
        <v>180</v>
      </c>
      <c r="G1114" s="90">
        <f t="shared" si="30"/>
        <v>680.4</v>
      </c>
      <c r="H1114" s="93"/>
    </row>
    <row r="1115" customHeight="1" spans="1:8">
      <c r="A1115" s="86"/>
      <c r="B1115" s="115"/>
      <c r="C1115" s="96" t="s">
        <v>63</v>
      </c>
      <c r="D1115" s="97" t="s">
        <v>61</v>
      </c>
      <c r="E1115" s="96">
        <v>1.51</v>
      </c>
      <c r="F1115" s="95">
        <v>140</v>
      </c>
      <c r="G1115" s="90">
        <f t="shared" si="30"/>
        <v>211.4</v>
      </c>
      <c r="H1115" s="93"/>
    </row>
    <row r="1116" customHeight="1" spans="1:8">
      <c r="A1116" s="86"/>
      <c r="B1116" s="115"/>
      <c r="C1116" s="96" t="s">
        <v>64</v>
      </c>
      <c r="D1116" s="97" t="s">
        <v>61</v>
      </c>
      <c r="E1116" s="96">
        <v>3.43</v>
      </c>
      <c r="F1116" s="95">
        <v>340</v>
      </c>
      <c r="G1116" s="90">
        <f t="shared" si="30"/>
        <v>1166.2</v>
      </c>
      <c r="H1116" s="93"/>
    </row>
    <row r="1117" customHeight="1" spans="1:8">
      <c r="A1117" s="86"/>
      <c r="B1117" s="115"/>
      <c r="C1117" s="96" t="s">
        <v>133</v>
      </c>
      <c r="D1117" s="97" t="s">
        <v>61</v>
      </c>
      <c r="E1117" s="96">
        <v>1.07</v>
      </c>
      <c r="F1117" s="95">
        <v>340</v>
      </c>
      <c r="G1117" s="90">
        <f t="shared" si="30"/>
        <v>363.8</v>
      </c>
      <c r="H1117" s="93"/>
    </row>
    <row r="1118" customHeight="1" spans="1:8">
      <c r="A1118" s="86"/>
      <c r="B1118" s="115"/>
      <c r="C1118" s="96"/>
      <c r="D1118" s="97" t="s">
        <v>61</v>
      </c>
      <c r="E1118" s="96">
        <v>2.52</v>
      </c>
      <c r="F1118" s="95">
        <v>340</v>
      </c>
      <c r="G1118" s="90">
        <f t="shared" si="30"/>
        <v>856.8</v>
      </c>
      <c r="H1118" s="93"/>
    </row>
    <row r="1119" customHeight="1" spans="1:8">
      <c r="A1119" s="86"/>
      <c r="B1119" s="115"/>
      <c r="C1119" s="96" t="s">
        <v>105</v>
      </c>
      <c r="D1119" s="97" t="s">
        <v>61</v>
      </c>
      <c r="E1119" s="96">
        <v>9.64</v>
      </c>
      <c r="F1119" s="95">
        <v>85</v>
      </c>
      <c r="G1119" s="90">
        <f t="shared" si="30"/>
        <v>819.4</v>
      </c>
      <c r="H1119" s="93"/>
    </row>
    <row r="1120" customHeight="1" spans="1:8">
      <c r="A1120" s="86"/>
      <c r="B1120" s="115"/>
      <c r="C1120" s="96" t="s">
        <v>65</v>
      </c>
      <c r="D1120" s="97" t="s">
        <v>59</v>
      </c>
      <c r="E1120" s="96">
        <v>1.8</v>
      </c>
      <c r="F1120" s="95">
        <v>340</v>
      </c>
      <c r="G1120" s="90">
        <f t="shared" si="30"/>
        <v>612</v>
      </c>
      <c r="H1120" s="93"/>
    </row>
    <row r="1121" customHeight="1" spans="1:8">
      <c r="A1121" s="86"/>
      <c r="B1121" s="115"/>
      <c r="C1121" s="96" t="s">
        <v>68</v>
      </c>
      <c r="D1121" s="97" t="s">
        <v>59</v>
      </c>
      <c r="E1121" s="96">
        <v>21.84</v>
      </c>
      <c r="F1121" s="95">
        <v>120</v>
      </c>
      <c r="G1121" s="90">
        <f t="shared" si="30"/>
        <v>2620.8</v>
      </c>
      <c r="H1121" s="93"/>
    </row>
    <row r="1122" customHeight="1" spans="1:8">
      <c r="A1122" s="86"/>
      <c r="B1122" s="115"/>
      <c r="C1122" s="96"/>
      <c r="D1122" s="97" t="s">
        <v>59</v>
      </c>
      <c r="E1122" s="96">
        <v>43.76</v>
      </c>
      <c r="F1122" s="95">
        <v>120</v>
      </c>
      <c r="G1122" s="90">
        <f t="shared" si="30"/>
        <v>5251.2</v>
      </c>
      <c r="H1122" s="93"/>
    </row>
    <row r="1123" customHeight="1" spans="1:8">
      <c r="A1123" s="86"/>
      <c r="B1123" s="115"/>
      <c r="C1123" s="96"/>
      <c r="D1123" s="97" t="s">
        <v>59</v>
      </c>
      <c r="E1123" s="96">
        <v>54.93</v>
      </c>
      <c r="F1123" s="95">
        <v>120</v>
      </c>
      <c r="G1123" s="90">
        <f t="shared" si="30"/>
        <v>6591.6</v>
      </c>
      <c r="H1123" s="93"/>
    </row>
    <row r="1124" customHeight="1" spans="1:8">
      <c r="A1124" s="86"/>
      <c r="B1124" s="115"/>
      <c r="C1124" s="96" t="s">
        <v>543</v>
      </c>
      <c r="D1124" s="97" t="s">
        <v>59</v>
      </c>
      <c r="E1124" s="96">
        <v>7.74</v>
      </c>
      <c r="F1124" s="95">
        <v>120</v>
      </c>
      <c r="G1124" s="90">
        <f t="shared" si="30"/>
        <v>928.8</v>
      </c>
      <c r="H1124" s="93"/>
    </row>
    <row r="1125" customHeight="1" spans="1:8">
      <c r="A1125" s="86"/>
      <c r="B1125" s="115"/>
      <c r="C1125" s="96" t="s">
        <v>104</v>
      </c>
      <c r="D1125" s="97" t="s">
        <v>59</v>
      </c>
      <c r="E1125" s="96">
        <v>13.88</v>
      </c>
      <c r="F1125" s="95">
        <v>100</v>
      </c>
      <c r="G1125" s="90">
        <f t="shared" si="30"/>
        <v>1388</v>
      </c>
      <c r="H1125" s="93"/>
    </row>
    <row r="1126" customHeight="1" spans="1:8">
      <c r="A1126" s="86"/>
      <c r="B1126" s="115"/>
      <c r="C1126" s="96"/>
      <c r="D1126" s="97" t="s">
        <v>59</v>
      </c>
      <c r="E1126" s="96">
        <v>13.5</v>
      </c>
      <c r="F1126" s="95">
        <v>100</v>
      </c>
      <c r="G1126" s="90">
        <f t="shared" si="30"/>
        <v>1350</v>
      </c>
      <c r="H1126" s="93"/>
    </row>
    <row r="1127" customHeight="1" spans="1:8">
      <c r="A1127" s="86"/>
      <c r="B1127" s="115"/>
      <c r="C1127" s="96"/>
      <c r="D1127" s="97" t="s">
        <v>59</v>
      </c>
      <c r="E1127" s="96">
        <v>1.08</v>
      </c>
      <c r="F1127" s="95">
        <v>100</v>
      </c>
      <c r="G1127" s="90">
        <f t="shared" si="30"/>
        <v>108</v>
      </c>
      <c r="H1127" s="93"/>
    </row>
    <row r="1128" customHeight="1" spans="1:8">
      <c r="A1128" s="86"/>
      <c r="B1128" s="115"/>
      <c r="C1128" s="96"/>
      <c r="D1128" s="97" t="s">
        <v>59</v>
      </c>
      <c r="E1128" s="96">
        <v>1.6</v>
      </c>
      <c r="F1128" s="95">
        <v>100</v>
      </c>
      <c r="G1128" s="90">
        <f t="shared" si="30"/>
        <v>160</v>
      </c>
      <c r="H1128" s="93"/>
    </row>
    <row r="1129" customHeight="1" spans="1:8">
      <c r="A1129" s="86"/>
      <c r="B1129" s="115"/>
      <c r="C1129" s="96" t="s">
        <v>76</v>
      </c>
      <c r="D1129" s="97" t="s">
        <v>61</v>
      </c>
      <c r="E1129" s="96">
        <v>5.32</v>
      </c>
      <c r="F1129" s="95">
        <v>70</v>
      </c>
      <c r="G1129" s="90">
        <f t="shared" si="30"/>
        <v>372.4</v>
      </c>
      <c r="H1129" s="93"/>
    </row>
    <row r="1130" customHeight="1" spans="1:8">
      <c r="A1130" s="86"/>
      <c r="B1130" s="115"/>
      <c r="C1130" s="96"/>
      <c r="D1130" s="97" t="s">
        <v>61</v>
      </c>
      <c r="E1130" s="96">
        <v>17.49</v>
      </c>
      <c r="F1130" s="95">
        <v>70</v>
      </c>
      <c r="G1130" s="90">
        <f t="shared" si="30"/>
        <v>1224.3</v>
      </c>
      <c r="H1130" s="93"/>
    </row>
    <row r="1131" customHeight="1" spans="1:8">
      <c r="A1131" s="86"/>
      <c r="B1131" s="115"/>
      <c r="C1131" s="96" t="s">
        <v>228</v>
      </c>
      <c r="D1131" s="97" t="s">
        <v>73</v>
      </c>
      <c r="E1131" s="98">
        <v>1</v>
      </c>
      <c r="F1131" s="95">
        <v>2000</v>
      </c>
      <c r="G1131" s="90">
        <f t="shared" si="30"/>
        <v>2000</v>
      </c>
      <c r="H1131" s="93"/>
    </row>
    <row r="1132" customHeight="1" spans="1:8">
      <c r="A1132" s="86"/>
      <c r="B1132" s="115"/>
      <c r="C1132" s="96" t="s">
        <v>77</v>
      </c>
      <c r="D1132" s="97" t="s">
        <v>59</v>
      </c>
      <c r="E1132" s="96">
        <v>300.44</v>
      </c>
      <c r="F1132" s="95">
        <v>820</v>
      </c>
      <c r="G1132" s="90">
        <f t="shared" si="30"/>
        <v>246360.8</v>
      </c>
      <c r="H1132" s="93"/>
    </row>
    <row r="1133" customHeight="1" spans="1:8">
      <c r="A1133" s="86"/>
      <c r="B1133" s="120"/>
      <c r="C1133" s="96" t="s">
        <v>78</v>
      </c>
      <c r="D1133" s="97" t="s">
        <v>59</v>
      </c>
      <c r="E1133" s="96">
        <v>126.83</v>
      </c>
      <c r="F1133" s="95">
        <v>560</v>
      </c>
      <c r="G1133" s="90">
        <f t="shared" si="30"/>
        <v>71024.8</v>
      </c>
      <c r="H1133" s="93"/>
    </row>
    <row r="1134" s="69" customFormat="1" customHeight="1" spans="1:8">
      <c r="A1134" s="100"/>
      <c r="B1134" s="86" t="s">
        <v>80</v>
      </c>
      <c r="C1134" s="101"/>
      <c r="D1134" s="88"/>
      <c r="E1134" s="102"/>
      <c r="F1134" s="103"/>
      <c r="G1134" s="104">
        <f>SUM(G1089:G1133)</f>
        <v>384797</v>
      </c>
      <c r="H1134" s="105"/>
    </row>
    <row r="1135" customHeight="1" spans="1:8">
      <c r="A1135" s="86">
        <v>39</v>
      </c>
      <c r="B1135" s="86" t="s">
        <v>544</v>
      </c>
      <c r="C1135" s="88" t="s">
        <v>438</v>
      </c>
      <c r="D1135" s="88" t="s">
        <v>14</v>
      </c>
      <c r="E1135" s="94">
        <v>1</v>
      </c>
      <c r="F1135" s="95">
        <v>600</v>
      </c>
      <c r="G1135" s="90">
        <v>600</v>
      </c>
      <c r="H1135" s="91"/>
    </row>
    <row r="1136" customHeight="1" spans="1:8">
      <c r="A1136" s="86"/>
      <c r="B1136" s="86"/>
      <c r="C1136" s="88" t="s">
        <v>15</v>
      </c>
      <c r="D1136" s="88" t="s">
        <v>14</v>
      </c>
      <c r="E1136" s="94">
        <v>1</v>
      </c>
      <c r="F1136" s="95">
        <v>120</v>
      </c>
      <c r="G1136" s="90">
        <v>120</v>
      </c>
      <c r="H1136" s="93"/>
    </row>
    <row r="1137" customHeight="1" spans="1:8">
      <c r="A1137" s="86"/>
      <c r="B1137" s="86"/>
      <c r="C1137" s="88" t="s">
        <v>90</v>
      </c>
      <c r="D1137" s="88" t="s">
        <v>14</v>
      </c>
      <c r="E1137" s="94">
        <v>2</v>
      </c>
      <c r="F1137" s="95">
        <v>90</v>
      </c>
      <c r="G1137" s="90">
        <v>180</v>
      </c>
      <c r="H1137" s="93"/>
    </row>
    <row r="1138" customHeight="1" spans="1:8">
      <c r="A1138" s="86"/>
      <c r="B1138" s="86"/>
      <c r="C1138" s="88" t="s">
        <v>228</v>
      </c>
      <c r="D1138" s="88" t="s">
        <v>73</v>
      </c>
      <c r="E1138" s="94">
        <v>2</v>
      </c>
      <c r="F1138" s="95">
        <v>1000</v>
      </c>
      <c r="G1138" s="90">
        <v>2000</v>
      </c>
      <c r="H1138" s="93"/>
    </row>
    <row r="1139" s="69" customFormat="1" customHeight="1" spans="1:8">
      <c r="A1139" s="100"/>
      <c r="B1139" s="86" t="s">
        <v>80</v>
      </c>
      <c r="C1139" s="101"/>
      <c r="D1139" s="88"/>
      <c r="E1139" s="102"/>
      <c r="F1139" s="103"/>
      <c r="G1139" s="104">
        <f>SUM(G1135:G1138)</f>
        <v>2900</v>
      </c>
      <c r="H1139" s="105"/>
    </row>
    <row r="1140" customHeight="1" spans="1:8">
      <c r="A1140" s="86">
        <v>40</v>
      </c>
      <c r="B1140" s="86" t="s">
        <v>545</v>
      </c>
      <c r="C1140" s="88" t="s">
        <v>16</v>
      </c>
      <c r="D1140" s="88" t="s">
        <v>14</v>
      </c>
      <c r="E1140" s="94">
        <v>2</v>
      </c>
      <c r="F1140" s="95">
        <v>200</v>
      </c>
      <c r="G1140" s="90">
        <f t="shared" ref="G1140:G1152" si="31">E1140*F1140</f>
        <v>400</v>
      </c>
      <c r="H1140" s="91"/>
    </row>
    <row r="1141" customHeight="1" spans="1:8">
      <c r="A1141" s="86"/>
      <c r="B1141" s="86"/>
      <c r="C1141" s="88" t="s">
        <v>15</v>
      </c>
      <c r="D1141" s="88" t="s">
        <v>14</v>
      </c>
      <c r="E1141" s="94">
        <v>3</v>
      </c>
      <c r="F1141" s="95">
        <v>120</v>
      </c>
      <c r="G1141" s="90">
        <f t="shared" si="31"/>
        <v>360</v>
      </c>
      <c r="H1141" s="93"/>
    </row>
    <row r="1142" customHeight="1" spans="1:8">
      <c r="A1142" s="86"/>
      <c r="B1142" s="86"/>
      <c r="C1142" s="88" t="s">
        <v>88</v>
      </c>
      <c r="D1142" s="88" t="s">
        <v>14</v>
      </c>
      <c r="E1142" s="94">
        <v>4</v>
      </c>
      <c r="F1142" s="95">
        <v>10</v>
      </c>
      <c r="G1142" s="90">
        <f t="shared" si="31"/>
        <v>40</v>
      </c>
      <c r="H1142" s="93"/>
    </row>
    <row r="1143" customHeight="1" spans="1:8">
      <c r="A1143" s="86"/>
      <c r="B1143" s="86"/>
      <c r="C1143" s="88" t="s">
        <v>42</v>
      </c>
      <c r="D1143" s="88" t="s">
        <v>14</v>
      </c>
      <c r="E1143" s="94">
        <v>3</v>
      </c>
      <c r="F1143" s="95">
        <v>220</v>
      </c>
      <c r="G1143" s="90">
        <f t="shared" si="31"/>
        <v>660</v>
      </c>
      <c r="H1143" s="93"/>
    </row>
    <row r="1144" customHeight="1" spans="1:8">
      <c r="A1144" s="86"/>
      <c r="B1144" s="86"/>
      <c r="C1144" s="88" t="s">
        <v>177</v>
      </c>
      <c r="D1144" s="88" t="s">
        <v>14</v>
      </c>
      <c r="E1144" s="94">
        <v>4</v>
      </c>
      <c r="F1144" s="95">
        <v>10</v>
      </c>
      <c r="G1144" s="90">
        <f t="shared" si="31"/>
        <v>40</v>
      </c>
      <c r="H1144" s="93"/>
    </row>
    <row r="1145" customHeight="1" spans="1:8">
      <c r="A1145" s="86"/>
      <c r="B1145" s="86"/>
      <c r="C1145" s="88" t="s">
        <v>110</v>
      </c>
      <c r="D1145" s="88" t="s">
        <v>14</v>
      </c>
      <c r="E1145" s="94">
        <v>4</v>
      </c>
      <c r="F1145" s="95">
        <v>10</v>
      </c>
      <c r="G1145" s="90">
        <f t="shared" si="31"/>
        <v>40</v>
      </c>
      <c r="H1145" s="93"/>
    </row>
    <row r="1146" customHeight="1" spans="1:8">
      <c r="A1146" s="86"/>
      <c r="B1146" s="86"/>
      <c r="C1146" s="88" t="s">
        <v>475</v>
      </c>
      <c r="D1146" s="88" t="s">
        <v>14</v>
      </c>
      <c r="E1146" s="94">
        <v>1</v>
      </c>
      <c r="F1146" s="95">
        <v>90</v>
      </c>
      <c r="G1146" s="90">
        <f t="shared" si="31"/>
        <v>90</v>
      </c>
      <c r="H1146" s="93"/>
    </row>
    <row r="1147" customHeight="1" spans="1:8">
      <c r="A1147" s="86"/>
      <c r="B1147" s="86"/>
      <c r="C1147" s="88" t="s">
        <v>437</v>
      </c>
      <c r="D1147" s="88" t="s">
        <v>14</v>
      </c>
      <c r="E1147" s="94">
        <v>1</v>
      </c>
      <c r="F1147" s="95">
        <v>50</v>
      </c>
      <c r="G1147" s="90">
        <f t="shared" si="31"/>
        <v>50</v>
      </c>
      <c r="H1147" s="93"/>
    </row>
    <row r="1148" customHeight="1" spans="1:8">
      <c r="A1148" s="86"/>
      <c r="B1148" s="86"/>
      <c r="C1148" s="88" t="s">
        <v>462</v>
      </c>
      <c r="D1148" s="88" t="s">
        <v>14</v>
      </c>
      <c r="E1148" s="94">
        <v>1</v>
      </c>
      <c r="F1148" s="95">
        <v>20</v>
      </c>
      <c r="G1148" s="90">
        <f t="shared" si="31"/>
        <v>20</v>
      </c>
      <c r="H1148" s="93"/>
    </row>
    <row r="1149" customHeight="1" spans="1:8">
      <c r="A1149" s="86"/>
      <c r="B1149" s="86"/>
      <c r="C1149" s="88" t="s">
        <v>426</v>
      </c>
      <c r="D1149" s="88" t="s">
        <v>14</v>
      </c>
      <c r="E1149" s="94">
        <v>1</v>
      </c>
      <c r="F1149" s="95">
        <v>100</v>
      </c>
      <c r="G1149" s="90">
        <f t="shared" si="31"/>
        <v>100</v>
      </c>
      <c r="H1149" s="93"/>
    </row>
    <row r="1150" customHeight="1" spans="1:8">
      <c r="A1150" s="86"/>
      <c r="B1150" s="86"/>
      <c r="C1150" s="88" t="s">
        <v>520</v>
      </c>
      <c r="D1150" s="88" t="s">
        <v>14</v>
      </c>
      <c r="E1150" s="94">
        <v>1</v>
      </c>
      <c r="F1150" s="95">
        <v>50</v>
      </c>
      <c r="G1150" s="90">
        <f t="shared" si="31"/>
        <v>50</v>
      </c>
      <c r="H1150" s="93"/>
    </row>
    <row r="1151" customHeight="1" spans="1:8">
      <c r="A1151" s="86"/>
      <c r="B1151" s="86"/>
      <c r="C1151" s="88" t="s">
        <v>150</v>
      </c>
      <c r="D1151" s="88" t="s">
        <v>14</v>
      </c>
      <c r="E1151" s="94">
        <v>3</v>
      </c>
      <c r="F1151" s="95">
        <v>10</v>
      </c>
      <c r="G1151" s="90">
        <f t="shared" si="31"/>
        <v>30</v>
      </c>
      <c r="H1151" s="93"/>
    </row>
    <row r="1152" customHeight="1" spans="1:8">
      <c r="A1152" s="86"/>
      <c r="B1152" s="86"/>
      <c r="C1152" s="88" t="s">
        <v>472</v>
      </c>
      <c r="D1152" s="88" t="s">
        <v>14</v>
      </c>
      <c r="E1152" s="94">
        <v>1</v>
      </c>
      <c r="F1152" s="95">
        <v>90</v>
      </c>
      <c r="G1152" s="90">
        <f t="shared" si="31"/>
        <v>90</v>
      </c>
      <c r="H1152" s="93"/>
    </row>
    <row r="1153" s="69" customFormat="1" customHeight="1" spans="1:8">
      <c r="A1153" s="100"/>
      <c r="B1153" s="86" t="s">
        <v>80</v>
      </c>
      <c r="C1153" s="101"/>
      <c r="D1153" s="88"/>
      <c r="E1153" s="102"/>
      <c r="F1153" s="103"/>
      <c r="G1153" s="104">
        <f>SUM(G1140:G1152)</f>
        <v>1970</v>
      </c>
      <c r="H1153" s="105"/>
    </row>
    <row r="1154" customHeight="1" spans="1:8">
      <c r="A1154" s="132">
        <v>41</v>
      </c>
      <c r="B1154" s="86" t="s">
        <v>546</v>
      </c>
      <c r="C1154" s="88" t="s">
        <v>18</v>
      </c>
      <c r="D1154" s="88" t="s">
        <v>14</v>
      </c>
      <c r="E1154" s="94">
        <v>4</v>
      </c>
      <c r="F1154" s="95">
        <v>120</v>
      </c>
      <c r="G1154" s="90">
        <v>480</v>
      </c>
      <c r="H1154" s="91"/>
    </row>
    <row r="1155" customHeight="1" spans="1:8">
      <c r="A1155" s="132"/>
      <c r="B1155" s="86"/>
      <c r="C1155" s="88" t="s">
        <v>19</v>
      </c>
      <c r="D1155" s="88" t="s">
        <v>14</v>
      </c>
      <c r="E1155" s="94">
        <v>1</v>
      </c>
      <c r="F1155" s="95">
        <v>20</v>
      </c>
      <c r="G1155" s="90">
        <v>20</v>
      </c>
      <c r="H1155" s="93"/>
    </row>
    <row r="1156" customHeight="1" spans="1:8">
      <c r="A1156" s="132"/>
      <c r="B1156" s="86"/>
      <c r="C1156" s="88" t="s">
        <v>42</v>
      </c>
      <c r="D1156" s="88" t="s">
        <v>14</v>
      </c>
      <c r="E1156" s="94">
        <v>3</v>
      </c>
      <c r="F1156" s="95">
        <v>220</v>
      </c>
      <c r="G1156" s="90">
        <v>660</v>
      </c>
      <c r="H1156" s="93"/>
    </row>
    <row r="1157" customHeight="1" spans="1:8">
      <c r="A1157" s="132"/>
      <c r="B1157" s="86"/>
      <c r="C1157" s="88" t="s">
        <v>20</v>
      </c>
      <c r="D1157" s="88" t="s">
        <v>14</v>
      </c>
      <c r="E1157" s="94">
        <v>1</v>
      </c>
      <c r="F1157" s="95">
        <v>200</v>
      </c>
      <c r="G1157" s="90">
        <v>200</v>
      </c>
      <c r="H1157" s="93"/>
    </row>
    <row r="1158" customHeight="1" spans="1:8">
      <c r="A1158" s="132"/>
      <c r="B1158" s="86"/>
      <c r="C1158" s="88" t="s">
        <v>16</v>
      </c>
      <c r="D1158" s="88" t="s">
        <v>14</v>
      </c>
      <c r="E1158" s="94">
        <v>1</v>
      </c>
      <c r="F1158" s="95">
        <v>220</v>
      </c>
      <c r="G1158" s="90">
        <v>220</v>
      </c>
      <c r="H1158" s="93"/>
    </row>
    <row r="1159" customHeight="1" spans="1:8">
      <c r="A1159" s="132"/>
      <c r="B1159" s="86"/>
      <c r="C1159" s="88" t="s">
        <v>56</v>
      </c>
      <c r="D1159" s="88" t="s">
        <v>14</v>
      </c>
      <c r="E1159" s="94">
        <v>1</v>
      </c>
      <c r="F1159" s="95">
        <v>90</v>
      </c>
      <c r="G1159" s="90">
        <v>90</v>
      </c>
      <c r="H1159" s="93"/>
    </row>
    <row r="1160" customHeight="1" spans="1:8">
      <c r="A1160" s="132"/>
      <c r="B1160" s="86"/>
      <c r="C1160" s="88" t="s">
        <v>424</v>
      </c>
      <c r="D1160" s="88" t="s">
        <v>14</v>
      </c>
      <c r="E1160" s="94">
        <v>1</v>
      </c>
      <c r="F1160" s="95">
        <v>20</v>
      </c>
      <c r="G1160" s="90">
        <v>20</v>
      </c>
      <c r="H1160" s="93"/>
    </row>
    <row r="1161" customHeight="1" spans="1:8">
      <c r="A1161" s="132"/>
      <c r="B1161" s="86"/>
      <c r="C1161" s="88" t="s">
        <v>113</v>
      </c>
      <c r="D1161" s="88" t="s">
        <v>14</v>
      </c>
      <c r="E1161" s="94">
        <v>1</v>
      </c>
      <c r="F1161" s="95">
        <v>220</v>
      </c>
      <c r="G1161" s="90">
        <v>220</v>
      </c>
      <c r="H1161" s="93"/>
    </row>
    <row r="1162" s="69" customFormat="1" customHeight="1" spans="1:8">
      <c r="A1162" s="133"/>
      <c r="B1162" s="86" t="s">
        <v>80</v>
      </c>
      <c r="C1162" s="101"/>
      <c r="D1162" s="88"/>
      <c r="E1162" s="102"/>
      <c r="F1162" s="103"/>
      <c r="G1162" s="104">
        <f>SUM(G1154:G1161)</f>
        <v>1910</v>
      </c>
      <c r="H1162" s="105"/>
    </row>
    <row r="1163" customHeight="1" spans="1:8">
      <c r="A1163" s="97">
        <v>42</v>
      </c>
      <c r="B1163" s="115" t="s">
        <v>547</v>
      </c>
      <c r="C1163" s="88" t="s">
        <v>16</v>
      </c>
      <c r="D1163" s="88" t="s">
        <v>14</v>
      </c>
      <c r="E1163" s="94">
        <v>1</v>
      </c>
      <c r="F1163" s="95">
        <v>200</v>
      </c>
      <c r="G1163" s="90">
        <f t="shared" ref="G1163:G1212" si="32">E1163*F1163</f>
        <v>200</v>
      </c>
      <c r="H1163" s="91"/>
    </row>
    <row r="1164" customHeight="1" spans="1:8">
      <c r="A1164" s="97"/>
      <c r="B1164" s="115"/>
      <c r="C1164" s="88" t="s">
        <v>452</v>
      </c>
      <c r="D1164" s="88" t="s">
        <v>14</v>
      </c>
      <c r="E1164" s="94">
        <v>1</v>
      </c>
      <c r="F1164" s="95">
        <v>20</v>
      </c>
      <c r="G1164" s="90">
        <f t="shared" si="32"/>
        <v>20</v>
      </c>
      <c r="H1164" s="93"/>
    </row>
    <row r="1165" customHeight="1" spans="1:8">
      <c r="A1165" s="97"/>
      <c r="B1165" s="115"/>
      <c r="C1165" s="88" t="s">
        <v>88</v>
      </c>
      <c r="D1165" s="88" t="s">
        <v>14</v>
      </c>
      <c r="E1165" s="94">
        <v>6</v>
      </c>
      <c r="F1165" s="95">
        <v>20</v>
      </c>
      <c r="G1165" s="90">
        <f t="shared" si="32"/>
        <v>120</v>
      </c>
      <c r="H1165" s="93"/>
    </row>
    <row r="1166" customHeight="1" spans="1:8">
      <c r="A1166" s="97"/>
      <c r="B1166" s="115"/>
      <c r="C1166" s="88" t="s">
        <v>23</v>
      </c>
      <c r="D1166" s="88" t="s">
        <v>14</v>
      </c>
      <c r="E1166" s="94">
        <v>3</v>
      </c>
      <c r="F1166" s="95">
        <v>220</v>
      </c>
      <c r="G1166" s="90">
        <f t="shared" si="32"/>
        <v>660</v>
      </c>
      <c r="H1166" s="93"/>
    </row>
    <row r="1167" customHeight="1" spans="1:8">
      <c r="A1167" s="97"/>
      <c r="B1167" s="115"/>
      <c r="C1167" s="88" t="s">
        <v>24</v>
      </c>
      <c r="D1167" s="88" t="s">
        <v>14</v>
      </c>
      <c r="E1167" s="94">
        <v>12</v>
      </c>
      <c r="F1167" s="95">
        <v>90</v>
      </c>
      <c r="G1167" s="90">
        <f t="shared" si="32"/>
        <v>1080</v>
      </c>
      <c r="H1167" s="93"/>
    </row>
    <row r="1168" customHeight="1" spans="1:8">
      <c r="A1168" s="97"/>
      <c r="B1168" s="115"/>
      <c r="C1168" s="88" t="s">
        <v>90</v>
      </c>
      <c r="D1168" s="88" t="s">
        <v>14</v>
      </c>
      <c r="E1168" s="94">
        <v>3</v>
      </c>
      <c r="F1168" s="95">
        <v>220</v>
      </c>
      <c r="G1168" s="90">
        <f t="shared" si="32"/>
        <v>660</v>
      </c>
      <c r="H1168" s="93"/>
    </row>
    <row r="1169" customHeight="1" spans="1:8">
      <c r="A1169" s="97"/>
      <c r="B1169" s="115"/>
      <c r="C1169" s="88" t="s">
        <v>491</v>
      </c>
      <c r="D1169" s="88" t="s">
        <v>14</v>
      </c>
      <c r="E1169" s="94">
        <v>1</v>
      </c>
      <c r="F1169" s="95">
        <v>20</v>
      </c>
      <c r="G1169" s="90">
        <f t="shared" si="32"/>
        <v>20</v>
      </c>
      <c r="H1169" s="93"/>
    </row>
    <row r="1170" customHeight="1" spans="1:8">
      <c r="A1170" s="97"/>
      <c r="B1170" s="115"/>
      <c r="C1170" s="88" t="s">
        <v>56</v>
      </c>
      <c r="D1170" s="88" t="s">
        <v>14</v>
      </c>
      <c r="E1170" s="94">
        <v>2</v>
      </c>
      <c r="F1170" s="95">
        <v>90</v>
      </c>
      <c r="G1170" s="90">
        <f t="shared" si="32"/>
        <v>180</v>
      </c>
      <c r="H1170" s="93"/>
    </row>
    <row r="1171" customHeight="1" spans="1:8">
      <c r="A1171" s="97"/>
      <c r="B1171" s="115"/>
      <c r="C1171" s="88" t="s">
        <v>462</v>
      </c>
      <c r="D1171" s="88" t="s">
        <v>14</v>
      </c>
      <c r="E1171" s="94">
        <v>1</v>
      </c>
      <c r="F1171" s="95">
        <v>20</v>
      </c>
      <c r="G1171" s="90">
        <f t="shared" si="32"/>
        <v>20</v>
      </c>
      <c r="H1171" s="93"/>
    </row>
    <row r="1172" customHeight="1" spans="1:8">
      <c r="A1172" s="97"/>
      <c r="B1172" s="115"/>
      <c r="C1172" s="88" t="s">
        <v>41</v>
      </c>
      <c r="D1172" s="88" t="s">
        <v>14</v>
      </c>
      <c r="E1172" s="94">
        <v>2</v>
      </c>
      <c r="F1172" s="95">
        <v>90</v>
      </c>
      <c r="G1172" s="90">
        <f t="shared" si="32"/>
        <v>180</v>
      </c>
      <c r="H1172" s="93"/>
    </row>
    <row r="1173" customHeight="1" spans="1:8">
      <c r="A1173" s="97"/>
      <c r="B1173" s="115"/>
      <c r="C1173" s="88" t="s">
        <v>331</v>
      </c>
      <c r="D1173" s="88" t="s">
        <v>14</v>
      </c>
      <c r="E1173" s="94">
        <v>4</v>
      </c>
      <c r="F1173" s="95">
        <v>20</v>
      </c>
      <c r="G1173" s="90">
        <f t="shared" si="32"/>
        <v>80</v>
      </c>
      <c r="H1173" s="93"/>
    </row>
    <row r="1174" customHeight="1" spans="1:8">
      <c r="A1174" s="97"/>
      <c r="B1174" s="115"/>
      <c r="C1174" s="88" t="s">
        <v>456</v>
      </c>
      <c r="D1174" s="88" t="s">
        <v>14</v>
      </c>
      <c r="E1174" s="94">
        <v>4</v>
      </c>
      <c r="F1174" s="95">
        <v>20</v>
      </c>
      <c r="G1174" s="90">
        <f t="shared" si="32"/>
        <v>80</v>
      </c>
      <c r="H1174" s="93"/>
    </row>
    <row r="1175" customHeight="1" spans="1:8">
      <c r="A1175" s="97"/>
      <c r="B1175" s="115"/>
      <c r="C1175" s="88" t="s">
        <v>42</v>
      </c>
      <c r="D1175" s="88" t="s">
        <v>14</v>
      </c>
      <c r="E1175" s="94">
        <v>1</v>
      </c>
      <c r="F1175" s="95">
        <v>220</v>
      </c>
      <c r="G1175" s="90">
        <f t="shared" si="32"/>
        <v>220</v>
      </c>
      <c r="H1175" s="93"/>
    </row>
    <row r="1176" customHeight="1" spans="1:8">
      <c r="A1176" s="97"/>
      <c r="B1176" s="115"/>
      <c r="C1176" s="88" t="s">
        <v>17</v>
      </c>
      <c r="D1176" s="88" t="s">
        <v>14</v>
      </c>
      <c r="E1176" s="94">
        <v>2</v>
      </c>
      <c r="F1176" s="95">
        <v>200</v>
      </c>
      <c r="G1176" s="90">
        <f t="shared" si="32"/>
        <v>400</v>
      </c>
      <c r="H1176" s="93"/>
    </row>
    <row r="1177" customHeight="1" spans="1:8">
      <c r="A1177" s="97"/>
      <c r="B1177" s="115"/>
      <c r="C1177" s="96" t="s">
        <v>58</v>
      </c>
      <c r="D1177" s="97" t="s">
        <v>59</v>
      </c>
      <c r="E1177" s="96">
        <v>17.95</v>
      </c>
      <c r="F1177" s="95">
        <v>65</v>
      </c>
      <c r="G1177" s="90">
        <f t="shared" si="32"/>
        <v>1166.75</v>
      </c>
      <c r="H1177" s="93"/>
    </row>
    <row r="1178" customHeight="1" spans="1:8">
      <c r="A1178" s="97"/>
      <c r="B1178" s="115"/>
      <c r="C1178" s="96"/>
      <c r="D1178" s="97" t="s">
        <v>59</v>
      </c>
      <c r="E1178" s="96">
        <v>9.7</v>
      </c>
      <c r="F1178" s="95">
        <v>65</v>
      </c>
      <c r="G1178" s="90">
        <f t="shared" si="32"/>
        <v>630.5</v>
      </c>
      <c r="H1178" s="93"/>
    </row>
    <row r="1179" customHeight="1" spans="1:8">
      <c r="A1179" s="97"/>
      <c r="B1179" s="115"/>
      <c r="C1179" s="96"/>
      <c r="D1179" s="97" t="s">
        <v>59</v>
      </c>
      <c r="E1179" s="96">
        <v>79.04</v>
      </c>
      <c r="F1179" s="95">
        <v>65</v>
      </c>
      <c r="G1179" s="90">
        <f t="shared" si="32"/>
        <v>5137.6</v>
      </c>
      <c r="H1179" s="93"/>
    </row>
    <row r="1180" customHeight="1" spans="1:8">
      <c r="A1180" s="97"/>
      <c r="B1180" s="115"/>
      <c r="C1180" s="96"/>
      <c r="D1180" s="97" t="s">
        <v>59</v>
      </c>
      <c r="E1180" s="96">
        <v>13.92</v>
      </c>
      <c r="F1180" s="95">
        <v>65</v>
      </c>
      <c r="G1180" s="90">
        <f t="shared" si="32"/>
        <v>904.8</v>
      </c>
      <c r="H1180" s="93"/>
    </row>
    <row r="1181" customHeight="1" spans="1:8">
      <c r="A1181" s="97"/>
      <c r="B1181" s="115"/>
      <c r="C1181" s="96"/>
      <c r="D1181" s="97" t="s">
        <v>59</v>
      </c>
      <c r="E1181" s="96">
        <v>27.01</v>
      </c>
      <c r="F1181" s="95">
        <v>65</v>
      </c>
      <c r="G1181" s="90">
        <f t="shared" si="32"/>
        <v>1755.65</v>
      </c>
      <c r="H1181" s="93"/>
    </row>
    <row r="1182" customHeight="1" spans="1:8">
      <c r="A1182" s="97"/>
      <c r="B1182" s="115"/>
      <c r="C1182" s="96"/>
      <c r="D1182" s="97" t="s">
        <v>59</v>
      </c>
      <c r="E1182" s="96">
        <v>10.5</v>
      </c>
      <c r="F1182" s="95">
        <v>65</v>
      </c>
      <c r="G1182" s="90">
        <f t="shared" si="32"/>
        <v>682.5</v>
      </c>
      <c r="H1182" s="93"/>
    </row>
    <row r="1183" customHeight="1" spans="1:8">
      <c r="A1183" s="97"/>
      <c r="B1183" s="115"/>
      <c r="C1183" s="96" t="s">
        <v>122</v>
      </c>
      <c r="D1183" s="97" t="s">
        <v>61</v>
      </c>
      <c r="E1183" s="96">
        <v>0.48</v>
      </c>
      <c r="F1183" s="95">
        <v>320</v>
      </c>
      <c r="G1183" s="90">
        <f t="shared" si="32"/>
        <v>153.6</v>
      </c>
      <c r="H1183" s="93"/>
    </row>
    <row r="1184" customHeight="1" spans="1:8">
      <c r="A1184" s="97"/>
      <c r="B1184" s="115"/>
      <c r="C1184" s="96" t="s">
        <v>62</v>
      </c>
      <c r="D1184" s="97" t="s">
        <v>61</v>
      </c>
      <c r="E1184" s="96">
        <v>41.09</v>
      </c>
      <c r="F1184" s="95">
        <v>180</v>
      </c>
      <c r="G1184" s="90">
        <f t="shared" si="32"/>
        <v>7396.2</v>
      </c>
      <c r="H1184" s="93"/>
    </row>
    <row r="1185" customHeight="1" spans="1:8">
      <c r="A1185" s="97"/>
      <c r="B1185" s="115"/>
      <c r="C1185" s="96"/>
      <c r="D1185" s="97" t="s">
        <v>61</v>
      </c>
      <c r="E1185" s="96">
        <v>8.51</v>
      </c>
      <c r="F1185" s="95">
        <v>180</v>
      </c>
      <c r="G1185" s="90">
        <f t="shared" si="32"/>
        <v>1531.8</v>
      </c>
      <c r="H1185" s="93"/>
    </row>
    <row r="1186" customHeight="1" spans="1:8">
      <c r="A1186" s="97"/>
      <c r="B1186" s="115"/>
      <c r="C1186" s="96"/>
      <c r="D1186" s="97" t="s">
        <v>61</v>
      </c>
      <c r="E1186" s="96">
        <v>17.16</v>
      </c>
      <c r="F1186" s="95">
        <v>180</v>
      </c>
      <c r="G1186" s="90">
        <f t="shared" si="32"/>
        <v>3088.8</v>
      </c>
      <c r="H1186" s="93"/>
    </row>
    <row r="1187" customHeight="1" spans="1:8">
      <c r="A1187" s="97"/>
      <c r="B1187" s="115"/>
      <c r="C1187" s="96" t="s">
        <v>132</v>
      </c>
      <c r="D1187" s="97" t="s">
        <v>61</v>
      </c>
      <c r="E1187" s="96">
        <v>12.79</v>
      </c>
      <c r="F1187" s="95">
        <v>80</v>
      </c>
      <c r="G1187" s="90">
        <f t="shared" si="32"/>
        <v>1023.2</v>
      </c>
      <c r="H1187" s="93"/>
    </row>
    <row r="1188" customHeight="1" spans="1:8">
      <c r="A1188" s="97"/>
      <c r="B1188" s="115"/>
      <c r="C1188" s="96"/>
      <c r="D1188" s="97" t="s">
        <v>61</v>
      </c>
      <c r="E1188" s="96">
        <v>0.96</v>
      </c>
      <c r="F1188" s="95">
        <v>80</v>
      </c>
      <c r="G1188" s="90">
        <f t="shared" si="32"/>
        <v>76.8</v>
      </c>
      <c r="H1188" s="93"/>
    </row>
    <row r="1189" customHeight="1" spans="1:8">
      <c r="A1189" s="97"/>
      <c r="B1189" s="115"/>
      <c r="C1189" s="96"/>
      <c r="D1189" s="97" t="s">
        <v>61</v>
      </c>
      <c r="E1189" s="96">
        <v>2.52</v>
      </c>
      <c r="F1189" s="95">
        <v>80</v>
      </c>
      <c r="G1189" s="90">
        <f t="shared" si="32"/>
        <v>201.6</v>
      </c>
      <c r="H1189" s="93"/>
    </row>
    <row r="1190" customHeight="1" spans="1:8">
      <c r="A1190" s="97"/>
      <c r="B1190" s="115"/>
      <c r="C1190" s="96" t="s">
        <v>63</v>
      </c>
      <c r="D1190" s="97" t="s">
        <v>61</v>
      </c>
      <c r="E1190" s="96">
        <v>0.37</v>
      </c>
      <c r="F1190" s="95">
        <v>140</v>
      </c>
      <c r="G1190" s="90">
        <f t="shared" si="32"/>
        <v>51.8</v>
      </c>
      <c r="H1190" s="93"/>
    </row>
    <row r="1191" customHeight="1" spans="1:8">
      <c r="A1191" s="97"/>
      <c r="B1191" s="115"/>
      <c r="C1191" s="96" t="s">
        <v>104</v>
      </c>
      <c r="D1191" s="97" t="s">
        <v>59</v>
      </c>
      <c r="E1191" s="96">
        <v>9.5</v>
      </c>
      <c r="F1191" s="95">
        <v>100</v>
      </c>
      <c r="G1191" s="90">
        <f t="shared" si="32"/>
        <v>950</v>
      </c>
      <c r="H1191" s="93"/>
    </row>
    <row r="1192" customHeight="1" spans="1:8">
      <c r="A1192" s="97"/>
      <c r="B1192" s="115"/>
      <c r="C1192" s="96"/>
      <c r="D1192" s="97" t="s">
        <v>59</v>
      </c>
      <c r="E1192" s="96">
        <v>2.7</v>
      </c>
      <c r="F1192" s="95">
        <v>100</v>
      </c>
      <c r="G1192" s="90">
        <f t="shared" si="32"/>
        <v>270</v>
      </c>
      <c r="H1192" s="93"/>
    </row>
    <row r="1193" customHeight="1" spans="1:8">
      <c r="A1193" s="97"/>
      <c r="B1193" s="115"/>
      <c r="C1193" s="96"/>
      <c r="D1193" s="97" t="s">
        <v>59</v>
      </c>
      <c r="E1193" s="96">
        <v>2.16</v>
      </c>
      <c r="F1193" s="95">
        <v>100</v>
      </c>
      <c r="G1193" s="90">
        <f t="shared" si="32"/>
        <v>216</v>
      </c>
      <c r="H1193" s="93"/>
    </row>
    <row r="1194" customHeight="1" spans="1:8">
      <c r="A1194" s="97"/>
      <c r="B1194" s="115"/>
      <c r="C1194" s="96" t="s">
        <v>68</v>
      </c>
      <c r="D1194" s="97" t="s">
        <v>59</v>
      </c>
      <c r="E1194" s="96">
        <v>9.96</v>
      </c>
      <c r="F1194" s="95">
        <v>120</v>
      </c>
      <c r="G1194" s="90">
        <f t="shared" si="32"/>
        <v>1195.2</v>
      </c>
      <c r="H1194" s="93"/>
    </row>
    <row r="1195" customHeight="1" spans="1:8">
      <c r="A1195" s="97"/>
      <c r="B1195" s="115"/>
      <c r="C1195" s="96" t="s">
        <v>238</v>
      </c>
      <c r="D1195" s="97" t="s">
        <v>59</v>
      </c>
      <c r="E1195" s="96">
        <v>12.03</v>
      </c>
      <c r="F1195" s="95">
        <v>120</v>
      </c>
      <c r="G1195" s="90">
        <f t="shared" si="32"/>
        <v>1443.6</v>
      </c>
      <c r="H1195" s="93"/>
    </row>
    <row r="1196" customHeight="1" spans="1:8">
      <c r="A1196" s="97"/>
      <c r="B1196" s="115"/>
      <c r="C1196" s="96" t="s">
        <v>64</v>
      </c>
      <c r="D1196" s="97" t="s">
        <v>61</v>
      </c>
      <c r="E1196" s="96">
        <v>2.18</v>
      </c>
      <c r="F1196" s="95">
        <v>340</v>
      </c>
      <c r="G1196" s="90">
        <f t="shared" si="32"/>
        <v>741.2</v>
      </c>
      <c r="H1196" s="93"/>
    </row>
    <row r="1197" customHeight="1" spans="1:8">
      <c r="A1197" s="97"/>
      <c r="B1197" s="115"/>
      <c r="C1197" s="96" t="s">
        <v>65</v>
      </c>
      <c r="D1197" s="97" t="s">
        <v>59</v>
      </c>
      <c r="E1197" s="96">
        <v>2.1</v>
      </c>
      <c r="F1197" s="95">
        <v>65</v>
      </c>
      <c r="G1197" s="90">
        <f t="shared" si="32"/>
        <v>136.5</v>
      </c>
      <c r="H1197" s="93"/>
    </row>
    <row r="1198" customHeight="1" spans="1:8">
      <c r="A1198" s="97"/>
      <c r="B1198" s="115"/>
      <c r="C1198" s="96"/>
      <c r="D1198" s="97" t="s">
        <v>59</v>
      </c>
      <c r="E1198" s="96">
        <v>1.32</v>
      </c>
      <c r="F1198" s="95">
        <v>65</v>
      </c>
      <c r="G1198" s="90">
        <f t="shared" si="32"/>
        <v>85.8</v>
      </c>
      <c r="H1198" s="93"/>
    </row>
    <row r="1199" customHeight="1" spans="1:8">
      <c r="A1199" s="97"/>
      <c r="B1199" s="115"/>
      <c r="C1199" s="96"/>
      <c r="D1199" s="97" t="s">
        <v>59</v>
      </c>
      <c r="E1199" s="96">
        <v>0.6</v>
      </c>
      <c r="F1199" s="95">
        <v>65</v>
      </c>
      <c r="G1199" s="90">
        <f t="shared" si="32"/>
        <v>39</v>
      </c>
      <c r="H1199" s="93"/>
    </row>
    <row r="1200" customHeight="1" spans="1:8">
      <c r="A1200" s="97"/>
      <c r="B1200" s="115"/>
      <c r="C1200" s="96"/>
      <c r="D1200" s="97" t="s">
        <v>59</v>
      </c>
      <c r="E1200" s="96">
        <v>3.25</v>
      </c>
      <c r="F1200" s="95">
        <v>65</v>
      </c>
      <c r="G1200" s="90">
        <f t="shared" si="32"/>
        <v>211.25</v>
      </c>
      <c r="H1200" s="93"/>
    </row>
    <row r="1201" customHeight="1" spans="1:8">
      <c r="A1201" s="97"/>
      <c r="B1201" s="115"/>
      <c r="C1201" s="96" t="s">
        <v>67</v>
      </c>
      <c r="D1201" s="97" t="s">
        <v>61</v>
      </c>
      <c r="E1201" s="96">
        <v>2.26</v>
      </c>
      <c r="F1201" s="95">
        <v>180</v>
      </c>
      <c r="G1201" s="90">
        <f t="shared" si="32"/>
        <v>406.8</v>
      </c>
      <c r="H1201" s="93"/>
    </row>
    <row r="1202" customHeight="1" spans="1:8">
      <c r="A1202" s="97"/>
      <c r="B1202" s="115"/>
      <c r="C1202" s="96"/>
      <c r="D1202" s="97" t="s">
        <v>61</v>
      </c>
      <c r="E1202" s="96">
        <v>6.3</v>
      </c>
      <c r="F1202" s="95">
        <v>180</v>
      </c>
      <c r="G1202" s="90">
        <f t="shared" si="32"/>
        <v>1134</v>
      </c>
      <c r="H1202" s="93"/>
    </row>
    <row r="1203" customHeight="1" spans="1:8">
      <c r="A1203" s="97"/>
      <c r="B1203" s="115"/>
      <c r="C1203" s="96"/>
      <c r="D1203" s="97" t="s">
        <v>61</v>
      </c>
      <c r="E1203" s="96">
        <v>0.92</v>
      </c>
      <c r="F1203" s="95">
        <v>180</v>
      </c>
      <c r="G1203" s="90">
        <f t="shared" si="32"/>
        <v>165.6</v>
      </c>
      <c r="H1203" s="93"/>
    </row>
    <row r="1204" customHeight="1" spans="1:8">
      <c r="A1204" s="97"/>
      <c r="B1204" s="115"/>
      <c r="C1204" s="96" t="s">
        <v>183</v>
      </c>
      <c r="D1204" s="97" t="s">
        <v>61</v>
      </c>
      <c r="E1204" s="96">
        <v>0.95</v>
      </c>
      <c r="F1204" s="95">
        <v>180</v>
      </c>
      <c r="G1204" s="90">
        <f t="shared" si="32"/>
        <v>171</v>
      </c>
      <c r="H1204" s="93"/>
    </row>
    <row r="1205" customHeight="1" spans="1:8">
      <c r="A1205" s="97"/>
      <c r="B1205" s="115"/>
      <c r="C1205" s="96" t="s">
        <v>66</v>
      </c>
      <c r="D1205" s="97" t="s">
        <v>61</v>
      </c>
      <c r="E1205" s="96">
        <v>1.68</v>
      </c>
      <c r="F1205" s="95">
        <v>120</v>
      </c>
      <c r="G1205" s="90">
        <f t="shared" si="32"/>
        <v>201.6</v>
      </c>
      <c r="H1205" s="93"/>
    </row>
    <row r="1206" customHeight="1" spans="1:8">
      <c r="A1206" s="97"/>
      <c r="B1206" s="115"/>
      <c r="C1206" s="96" t="s">
        <v>213</v>
      </c>
      <c r="D1206" s="97" t="s">
        <v>61</v>
      </c>
      <c r="E1206" s="96">
        <v>0.3</v>
      </c>
      <c r="F1206" s="95">
        <v>340</v>
      </c>
      <c r="G1206" s="90">
        <f t="shared" si="32"/>
        <v>102</v>
      </c>
      <c r="H1206" s="93"/>
    </row>
    <row r="1207" customHeight="1" spans="1:8">
      <c r="A1207" s="97"/>
      <c r="B1207" s="115"/>
      <c r="C1207" s="96" t="s">
        <v>182</v>
      </c>
      <c r="D1207" s="97" t="s">
        <v>61</v>
      </c>
      <c r="E1207" s="96">
        <v>0.11</v>
      </c>
      <c r="F1207" s="95">
        <v>340</v>
      </c>
      <c r="G1207" s="90">
        <f t="shared" si="32"/>
        <v>37.4</v>
      </c>
      <c r="H1207" s="93"/>
    </row>
    <row r="1208" customHeight="1" spans="1:8">
      <c r="A1208" s="97"/>
      <c r="B1208" s="115"/>
      <c r="C1208" s="96" t="s">
        <v>107</v>
      </c>
      <c r="D1208" s="97" t="s">
        <v>71</v>
      </c>
      <c r="E1208" s="98">
        <v>1</v>
      </c>
      <c r="F1208" s="95">
        <v>400</v>
      </c>
      <c r="G1208" s="90">
        <f t="shared" si="32"/>
        <v>400</v>
      </c>
      <c r="H1208" s="93"/>
    </row>
    <row r="1209" customHeight="1" spans="1:8">
      <c r="A1209" s="97"/>
      <c r="B1209" s="115"/>
      <c r="C1209" s="96" t="s">
        <v>228</v>
      </c>
      <c r="D1209" s="97" t="s">
        <v>73</v>
      </c>
      <c r="E1209" s="98">
        <v>1</v>
      </c>
      <c r="F1209" s="95">
        <v>2000</v>
      </c>
      <c r="G1209" s="90">
        <f t="shared" si="32"/>
        <v>2000</v>
      </c>
      <c r="H1209" s="93"/>
    </row>
    <row r="1210" customHeight="1" spans="1:8">
      <c r="A1210" s="97"/>
      <c r="B1210" s="115"/>
      <c r="C1210" s="96" t="s">
        <v>76</v>
      </c>
      <c r="D1210" s="97" t="s">
        <v>61</v>
      </c>
      <c r="E1210" s="96">
        <v>10.56</v>
      </c>
      <c r="F1210" s="95">
        <v>70</v>
      </c>
      <c r="G1210" s="90">
        <f t="shared" si="32"/>
        <v>739.2</v>
      </c>
      <c r="H1210" s="93"/>
    </row>
    <row r="1211" customHeight="1" spans="1:8">
      <c r="A1211" s="97"/>
      <c r="B1211" s="115"/>
      <c r="C1211" s="96" t="s">
        <v>77</v>
      </c>
      <c r="D1211" s="97" t="s">
        <v>59</v>
      </c>
      <c r="E1211" s="96">
        <v>243.31</v>
      </c>
      <c r="F1211" s="95">
        <v>820</v>
      </c>
      <c r="G1211" s="90">
        <f t="shared" si="32"/>
        <v>199514.2</v>
      </c>
      <c r="H1211" s="93"/>
    </row>
    <row r="1212" customHeight="1" spans="1:8">
      <c r="A1212" s="97"/>
      <c r="B1212" s="120"/>
      <c r="C1212" s="96" t="s">
        <v>78</v>
      </c>
      <c r="D1212" s="97" t="s">
        <v>59</v>
      </c>
      <c r="E1212" s="96">
        <v>165.03</v>
      </c>
      <c r="F1212" s="95">
        <v>560</v>
      </c>
      <c r="G1212" s="90">
        <f t="shared" si="32"/>
        <v>92416.8</v>
      </c>
      <c r="H1212" s="93"/>
    </row>
    <row r="1213" s="69" customFormat="1" customHeight="1" spans="1:8">
      <c r="A1213" s="134"/>
      <c r="B1213" s="86" t="s">
        <v>80</v>
      </c>
      <c r="C1213" s="101"/>
      <c r="D1213" s="88"/>
      <c r="E1213" s="102"/>
      <c r="F1213" s="103"/>
      <c r="G1213" s="104">
        <f>SUM(G1163:G1212)</f>
        <v>330298.75</v>
      </c>
      <c r="H1213" s="105"/>
    </row>
    <row r="1214" customHeight="1" spans="1:8">
      <c r="A1214" s="86">
        <v>43</v>
      </c>
      <c r="B1214" s="86" t="s">
        <v>548</v>
      </c>
      <c r="C1214" s="88" t="s">
        <v>17</v>
      </c>
      <c r="D1214" s="88" t="s">
        <v>14</v>
      </c>
      <c r="E1214" s="94">
        <v>13</v>
      </c>
      <c r="F1214" s="95">
        <v>200</v>
      </c>
      <c r="G1214" s="90">
        <f t="shared" ref="G1214:G1231" si="33">E1214*F1214</f>
        <v>2600</v>
      </c>
      <c r="H1214" s="91"/>
    </row>
    <row r="1215" customHeight="1" spans="1:8">
      <c r="A1215" s="86"/>
      <c r="B1215" s="86"/>
      <c r="C1215" s="88" t="s">
        <v>18</v>
      </c>
      <c r="D1215" s="88" t="s">
        <v>14</v>
      </c>
      <c r="E1215" s="94">
        <v>20</v>
      </c>
      <c r="F1215" s="95">
        <v>120</v>
      </c>
      <c r="G1215" s="90">
        <f t="shared" si="33"/>
        <v>2400</v>
      </c>
      <c r="H1215" s="93"/>
    </row>
    <row r="1216" customHeight="1" spans="1:8">
      <c r="A1216" s="86"/>
      <c r="B1216" s="86"/>
      <c r="C1216" s="88" t="s">
        <v>19</v>
      </c>
      <c r="D1216" s="88" t="s">
        <v>14</v>
      </c>
      <c r="E1216" s="94">
        <v>39</v>
      </c>
      <c r="F1216" s="95">
        <v>20</v>
      </c>
      <c r="G1216" s="90">
        <f t="shared" si="33"/>
        <v>780</v>
      </c>
      <c r="H1216" s="93"/>
    </row>
    <row r="1217" customHeight="1" spans="1:8">
      <c r="A1217" s="86"/>
      <c r="B1217" s="86"/>
      <c r="C1217" s="88" t="s">
        <v>110</v>
      </c>
      <c r="D1217" s="88" t="s">
        <v>14</v>
      </c>
      <c r="E1217" s="94">
        <v>13</v>
      </c>
      <c r="F1217" s="95">
        <v>10</v>
      </c>
      <c r="G1217" s="90">
        <f t="shared" si="33"/>
        <v>130</v>
      </c>
      <c r="H1217" s="93"/>
    </row>
    <row r="1218" customHeight="1" spans="1:8">
      <c r="A1218" s="86"/>
      <c r="B1218" s="86"/>
      <c r="C1218" s="88" t="s">
        <v>466</v>
      </c>
      <c r="D1218" s="88" t="s">
        <v>14</v>
      </c>
      <c r="E1218" s="94">
        <v>5</v>
      </c>
      <c r="F1218" s="95">
        <v>100</v>
      </c>
      <c r="G1218" s="90">
        <f t="shared" si="33"/>
        <v>500</v>
      </c>
      <c r="H1218" s="93"/>
    </row>
    <row r="1219" customHeight="1" spans="1:8">
      <c r="A1219" s="86"/>
      <c r="B1219" s="86"/>
      <c r="C1219" s="88" t="s">
        <v>476</v>
      </c>
      <c r="D1219" s="88" t="s">
        <v>14</v>
      </c>
      <c r="E1219" s="94">
        <v>6</v>
      </c>
      <c r="F1219" s="95">
        <v>50</v>
      </c>
      <c r="G1219" s="90">
        <f t="shared" si="33"/>
        <v>300</v>
      </c>
      <c r="H1219" s="93"/>
    </row>
    <row r="1220" customHeight="1" spans="1:8">
      <c r="A1220" s="86"/>
      <c r="B1220" s="86"/>
      <c r="C1220" s="88" t="s">
        <v>449</v>
      </c>
      <c r="D1220" s="88" t="s">
        <v>14</v>
      </c>
      <c r="E1220" s="94">
        <v>14</v>
      </c>
      <c r="F1220" s="95">
        <v>10</v>
      </c>
      <c r="G1220" s="90">
        <f t="shared" si="33"/>
        <v>140</v>
      </c>
      <c r="H1220" s="93"/>
    </row>
    <row r="1221" customHeight="1" spans="1:8">
      <c r="A1221" s="86"/>
      <c r="B1221" s="86"/>
      <c r="C1221" s="88" t="s">
        <v>426</v>
      </c>
      <c r="D1221" s="88" t="s">
        <v>14</v>
      </c>
      <c r="E1221" s="94">
        <v>5</v>
      </c>
      <c r="F1221" s="95">
        <v>100</v>
      </c>
      <c r="G1221" s="90">
        <f t="shared" si="33"/>
        <v>500</v>
      </c>
      <c r="H1221" s="93"/>
    </row>
    <row r="1222" customHeight="1" spans="1:8">
      <c r="A1222" s="86"/>
      <c r="B1222" s="86"/>
      <c r="C1222" s="88" t="s">
        <v>520</v>
      </c>
      <c r="D1222" s="88" t="s">
        <v>14</v>
      </c>
      <c r="E1222" s="94">
        <v>9</v>
      </c>
      <c r="F1222" s="95">
        <v>50</v>
      </c>
      <c r="G1222" s="90">
        <f t="shared" si="33"/>
        <v>450</v>
      </c>
      <c r="H1222" s="93"/>
    </row>
    <row r="1223" customHeight="1" spans="1:8">
      <c r="A1223" s="86"/>
      <c r="B1223" s="86"/>
      <c r="C1223" s="88" t="s">
        <v>41</v>
      </c>
      <c r="D1223" s="88" t="s">
        <v>14</v>
      </c>
      <c r="E1223" s="94">
        <v>1</v>
      </c>
      <c r="F1223" s="95">
        <v>90</v>
      </c>
      <c r="G1223" s="90">
        <f t="shared" si="33"/>
        <v>90</v>
      </c>
      <c r="H1223" s="93"/>
    </row>
    <row r="1224" customHeight="1" spans="1:8">
      <c r="A1224" s="86"/>
      <c r="B1224" s="86"/>
      <c r="C1224" s="88" t="s">
        <v>56</v>
      </c>
      <c r="D1224" s="88" t="s">
        <v>14</v>
      </c>
      <c r="E1224" s="94">
        <v>5</v>
      </c>
      <c r="F1224" s="95">
        <v>90</v>
      </c>
      <c r="G1224" s="90">
        <f t="shared" si="33"/>
        <v>450</v>
      </c>
      <c r="H1224" s="93"/>
    </row>
    <row r="1225" customHeight="1" spans="1:8">
      <c r="A1225" s="86"/>
      <c r="B1225" s="86"/>
      <c r="C1225" s="88" t="s">
        <v>24</v>
      </c>
      <c r="D1225" s="88" t="s">
        <v>14</v>
      </c>
      <c r="E1225" s="94">
        <v>1</v>
      </c>
      <c r="F1225" s="95">
        <v>90</v>
      </c>
      <c r="G1225" s="90">
        <f t="shared" si="33"/>
        <v>90</v>
      </c>
      <c r="H1225" s="93"/>
    </row>
    <row r="1226" customHeight="1" spans="1:8">
      <c r="A1226" s="86"/>
      <c r="B1226" s="86"/>
      <c r="C1226" s="88" t="s">
        <v>150</v>
      </c>
      <c r="D1226" s="88" t="s">
        <v>14</v>
      </c>
      <c r="E1226" s="94">
        <v>9</v>
      </c>
      <c r="F1226" s="95">
        <v>10</v>
      </c>
      <c r="G1226" s="90">
        <f t="shared" si="33"/>
        <v>90</v>
      </c>
      <c r="H1226" s="93"/>
    </row>
    <row r="1227" customHeight="1" spans="1:8">
      <c r="A1227" s="86"/>
      <c r="B1227" s="86"/>
      <c r="C1227" s="88" t="s">
        <v>19</v>
      </c>
      <c r="D1227" s="88" t="s">
        <v>14</v>
      </c>
      <c r="E1227" s="94">
        <v>2</v>
      </c>
      <c r="F1227" s="95">
        <v>20</v>
      </c>
      <c r="G1227" s="90">
        <f t="shared" si="33"/>
        <v>40</v>
      </c>
      <c r="H1227" s="93"/>
    </row>
    <row r="1228" customHeight="1" spans="1:8">
      <c r="A1228" s="86"/>
      <c r="B1228" s="86"/>
      <c r="C1228" s="88" t="s">
        <v>437</v>
      </c>
      <c r="D1228" s="88" t="s">
        <v>14</v>
      </c>
      <c r="E1228" s="94">
        <v>1</v>
      </c>
      <c r="F1228" s="95">
        <v>50</v>
      </c>
      <c r="G1228" s="90">
        <f t="shared" si="33"/>
        <v>50</v>
      </c>
      <c r="H1228" s="93"/>
    </row>
    <row r="1229" customHeight="1" spans="1:8">
      <c r="A1229" s="86"/>
      <c r="B1229" s="86"/>
      <c r="C1229" s="88" t="s">
        <v>55</v>
      </c>
      <c r="D1229" s="88" t="s">
        <v>14</v>
      </c>
      <c r="E1229" s="94">
        <v>1</v>
      </c>
      <c r="F1229" s="95">
        <v>220</v>
      </c>
      <c r="G1229" s="90">
        <f t="shared" si="33"/>
        <v>220</v>
      </c>
      <c r="H1229" s="93"/>
    </row>
    <row r="1230" customHeight="1" spans="1:8">
      <c r="A1230" s="86"/>
      <c r="B1230" s="86"/>
      <c r="C1230" s="88" t="s">
        <v>15</v>
      </c>
      <c r="D1230" s="88" t="s">
        <v>14</v>
      </c>
      <c r="E1230" s="94">
        <v>7</v>
      </c>
      <c r="F1230" s="95">
        <v>120</v>
      </c>
      <c r="G1230" s="90">
        <f t="shared" si="33"/>
        <v>840</v>
      </c>
      <c r="H1230" s="93"/>
    </row>
    <row r="1231" customHeight="1" spans="1:8">
      <c r="A1231" s="86"/>
      <c r="B1231" s="86"/>
      <c r="C1231" s="88" t="s">
        <v>445</v>
      </c>
      <c r="D1231" s="88" t="s">
        <v>14</v>
      </c>
      <c r="E1231" s="94">
        <v>2</v>
      </c>
      <c r="F1231" s="95">
        <v>160</v>
      </c>
      <c r="G1231" s="90">
        <f t="shared" si="33"/>
        <v>320</v>
      </c>
      <c r="H1231" s="93"/>
    </row>
    <row r="1232" s="69" customFormat="1" customHeight="1" spans="1:8">
      <c r="A1232" s="100"/>
      <c r="B1232" s="86" t="s">
        <v>80</v>
      </c>
      <c r="C1232" s="101"/>
      <c r="D1232" s="88"/>
      <c r="E1232" s="102"/>
      <c r="F1232" s="103"/>
      <c r="G1232" s="104">
        <f>SUM(G1214:G1231)</f>
        <v>9990</v>
      </c>
      <c r="H1232" s="105"/>
    </row>
    <row r="1233" customHeight="1" spans="1:8">
      <c r="A1233" s="86">
        <v>44</v>
      </c>
      <c r="B1233" s="114" t="s">
        <v>549</v>
      </c>
      <c r="C1233" s="88" t="s">
        <v>466</v>
      </c>
      <c r="D1233" s="88" t="s">
        <v>14</v>
      </c>
      <c r="E1233" s="94">
        <v>5</v>
      </c>
      <c r="F1233" s="95">
        <v>100</v>
      </c>
      <c r="G1233" s="90">
        <f t="shared" ref="G1233:G1268" si="34">E1233*F1233</f>
        <v>500</v>
      </c>
      <c r="H1233" s="91"/>
    </row>
    <row r="1234" customHeight="1" spans="1:8">
      <c r="A1234" s="86"/>
      <c r="B1234" s="115"/>
      <c r="C1234" s="88" t="s">
        <v>426</v>
      </c>
      <c r="D1234" s="88" t="s">
        <v>14</v>
      </c>
      <c r="E1234" s="94">
        <v>6</v>
      </c>
      <c r="F1234" s="95">
        <v>100</v>
      </c>
      <c r="G1234" s="90">
        <f t="shared" si="34"/>
        <v>600</v>
      </c>
      <c r="H1234" s="93"/>
    </row>
    <row r="1235" customHeight="1" spans="1:8">
      <c r="A1235" s="86"/>
      <c r="B1235" s="115"/>
      <c r="C1235" s="88" t="s">
        <v>449</v>
      </c>
      <c r="D1235" s="88" t="s">
        <v>14</v>
      </c>
      <c r="E1235" s="94">
        <v>2</v>
      </c>
      <c r="F1235" s="95">
        <v>10</v>
      </c>
      <c r="G1235" s="90">
        <f t="shared" si="34"/>
        <v>20</v>
      </c>
      <c r="H1235" s="93"/>
    </row>
    <row r="1236" customHeight="1" spans="1:8">
      <c r="A1236" s="86"/>
      <c r="B1236" s="115"/>
      <c r="C1236" s="88" t="s">
        <v>454</v>
      </c>
      <c r="D1236" s="88" t="s">
        <v>14</v>
      </c>
      <c r="E1236" s="94">
        <v>1</v>
      </c>
      <c r="F1236" s="95">
        <v>50</v>
      </c>
      <c r="G1236" s="90">
        <f t="shared" si="34"/>
        <v>50</v>
      </c>
      <c r="H1236" s="93"/>
    </row>
    <row r="1237" customHeight="1" spans="1:8">
      <c r="A1237" s="86"/>
      <c r="B1237" s="115"/>
      <c r="C1237" s="88" t="s">
        <v>426</v>
      </c>
      <c r="D1237" s="88" t="s">
        <v>14</v>
      </c>
      <c r="E1237" s="94">
        <v>11</v>
      </c>
      <c r="F1237" s="95">
        <v>100</v>
      </c>
      <c r="G1237" s="90">
        <f t="shared" si="34"/>
        <v>1100</v>
      </c>
      <c r="H1237" s="93"/>
    </row>
    <row r="1238" customHeight="1" spans="1:8">
      <c r="A1238" s="86"/>
      <c r="B1238" s="115"/>
      <c r="C1238" s="88" t="s">
        <v>520</v>
      </c>
      <c r="D1238" s="88" t="s">
        <v>14</v>
      </c>
      <c r="E1238" s="94">
        <v>1</v>
      </c>
      <c r="F1238" s="95">
        <v>50</v>
      </c>
      <c r="G1238" s="90">
        <f t="shared" si="34"/>
        <v>50</v>
      </c>
      <c r="H1238" s="93"/>
    </row>
    <row r="1239" customHeight="1" spans="1:8">
      <c r="A1239" s="86"/>
      <c r="B1239" s="115"/>
      <c r="C1239" s="88" t="s">
        <v>438</v>
      </c>
      <c r="D1239" s="88" t="s">
        <v>14</v>
      </c>
      <c r="E1239" s="94">
        <v>4</v>
      </c>
      <c r="F1239" s="95">
        <v>600</v>
      </c>
      <c r="G1239" s="90">
        <f t="shared" si="34"/>
        <v>2400</v>
      </c>
      <c r="H1239" s="93"/>
    </row>
    <row r="1240" customHeight="1" spans="1:8">
      <c r="A1240" s="86"/>
      <c r="B1240" s="115"/>
      <c r="C1240" s="88" t="s">
        <v>437</v>
      </c>
      <c r="D1240" s="88" t="s">
        <v>14</v>
      </c>
      <c r="E1240" s="94">
        <v>1</v>
      </c>
      <c r="F1240" s="95">
        <v>50</v>
      </c>
      <c r="G1240" s="90">
        <f t="shared" si="34"/>
        <v>50</v>
      </c>
      <c r="H1240" s="93"/>
    </row>
    <row r="1241" customHeight="1" spans="1:8">
      <c r="A1241" s="86"/>
      <c r="B1241" s="115"/>
      <c r="C1241" s="88" t="s">
        <v>436</v>
      </c>
      <c r="D1241" s="88" t="s">
        <v>14</v>
      </c>
      <c r="E1241" s="94">
        <v>2</v>
      </c>
      <c r="F1241" s="95">
        <v>10</v>
      </c>
      <c r="G1241" s="90">
        <f t="shared" si="34"/>
        <v>20</v>
      </c>
      <c r="H1241" s="93"/>
    </row>
    <row r="1242" customHeight="1" spans="1:8">
      <c r="A1242" s="86"/>
      <c r="B1242" s="115"/>
      <c r="C1242" s="88" t="s">
        <v>208</v>
      </c>
      <c r="D1242" s="88" t="s">
        <v>12</v>
      </c>
      <c r="E1242" s="94">
        <v>1</v>
      </c>
      <c r="F1242" s="95">
        <v>3000</v>
      </c>
      <c r="G1242" s="90">
        <f t="shared" si="34"/>
        <v>3000</v>
      </c>
      <c r="H1242" s="93"/>
    </row>
    <row r="1243" customHeight="1" spans="1:8">
      <c r="A1243" s="86"/>
      <c r="B1243" s="115"/>
      <c r="C1243" s="88" t="s">
        <v>11</v>
      </c>
      <c r="D1243" s="88"/>
      <c r="E1243" s="94">
        <v>1</v>
      </c>
      <c r="F1243" s="95">
        <v>4000</v>
      </c>
      <c r="G1243" s="90">
        <f t="shared" si="34"/>
        <v>4000</v>
      </c>
      <c r="H1243" s="93"/>
    </row>
    <row r="1244" customHeight="1" spans="1:8">
      <c r="A1244" s="86"/>
      <c r="B1244" s="115"/>
      <c r="C1244" s="88" t="s">
        <v>42</v>
      </c>
      <c r="D1244" s="88" t="s">
        <v>14</v>
      </c>
      <c r="E1244" s="94">
        <v>3</v>
      </c>
      <c r="F1244" s="95">
        <v>220</v>
      </c>
      <c r="G1244" s="90">
        <f t="shared" si="34"/>
        <v>660</v>
      </c>
      <c r="H1244" s="93"/>
    </row>
    <row r="1245" customHeight="1" spans="1:8">
      <c r="A1245" s="86"/>
      <c r="B1245" s="115"/>
      <c r="C1245" s="88" t="s">
        <v>16</v>
      </c>
      <c r="D1245" s="88" t="s">
        <v>14</v>
      </c>
      <c r="E1245" s="94">
        <v>2</v>
      </c>
      <c r="F1245" s="95">
        <v>220</v>
      </c>
      <c r="G1245" s="90">
        <f t="shared" si="34"/>
        <v>440</v>
      </c>
      <c r="H1245" s="93"/>
    </row>
    <row r="1246" customHeight="1" spans="1:8">
      <c r="A1246" s="86"/>
      <c r="B1246" s="115"/>
      <c r="C1246" s="88" t="s">
        <v>550</v>
      </c>
      <c r="D1246" s="88" t="s">
        <v>73</v>
      </c>
      <c r="E1246" s="94">
        <v>1</v>
      </c>
      <c r="F1246" s="95">
        <v>1000</v>
      </c>
      <c r="G1246" s="90">
        <f t="shared" si="34"/>
        <v>1000</v>
      </c>
      <c r="H1246" s="93"/>
    </row>
    <row r="1247" customHeight="1" spans="1:8">
      <c r="A1247" s="86"/>
      <c r="B1247" s="115"/>
      <c r="C1247" s="88" t="s">
        <v>443</v>
      </c>
      <c r="D1247" s="88" t="s">
        <v>73</v>
      </c>
      <c r="E1247" s="94">
        <v>1</v>
      </c>
      <c r="F1247" s="95">
        <v>2000</v>
      </c>
      <c r="G1247" s="90">
        <f t="shared" si="34"/>
        <v>2000</v>
      </c>
      <c r="H1247" s="93"/>
    </row>
    <row r="1248" customHeight="1" spans="1:8">
      <c r="A1248" s="86"/>
      <c r="B1248" s="115"/>
      <c r="C1248" s="88" t="s">
        <v>113</v>
      </c>
      <c r="D1248" s="88" t="s">
        <v>14</v>
      </c>
      <c r="E1248" s="94">
        <v>1</v>
      </c>
      <c r="F1248" s="95">
        <v>220</v>
      </c>
      <c r="G1248" s="90">
        <f t="shared" si="34"/>
        <v>220</v>
      </c>
      <c r="H1248" s="93"/>
    </row>
    <row r="1249" customHeight="1" spans="1:8">
      <c r="A1249" s="86"/>
      <c r="B1249" s="115"/>
      <c r="C1249" s="88" t="s">
        <v>89</v>
      </c>
      <c r="D1249" s="88" t="s">
        <v>14</v>
      </c>
      <c r="E1249" s="94">
        <v>1</v>
      </c>
      <c r="F1249" s="95">
        <v>90</v>
      </c>
      <c r="G1249" s="90">
        <f t="shared" si="34"/>
        <v>90</v>
      </c>
      <c r="H1249" s="93"/>
    </row>
    <row r="1250" customHeight="1" spans="1:8">
      <c r="A1250" s="86"/>
      <c r="B1250" s="115"/>
      <c r="C1250" s="88" t="s">
        <v>551</v>
      </c>
      <c r="D1250" s="88" t="s">
        <v>14</v>
      </c>
      <c r="E1250" s="94">
        <v>3</v>
      </c>
      <c r="F1250" s="95">
        <v>300</v>
      </c>
      <c r="G1250" s="90">
        <f t="shared" si="34"/>
        <v>900</v>
      </c>
      <c r="H1250" s="93"/>
    </row>
    <row r="1251" customHeight="1" spans="1:8">
      <c r="A1251" s="86"/>
      <c r="B1251" s="115"/>
      <c r="C1251" s="88" t="s">
        <v>552</v>
      </c>
      <c r="D1251" s="88" t="s">
        <v>14</v>
      </c>
      <c r="E1251" s="94">
        <v>2</v>
      </c>
      <c r="F1251" s="95">
        <v>150</v>
      </c>
      <c r="G1251" s="90">
        <f t="shared" si="34"/>
        <v>300</v>
      </c>
      <c r="H1251" s="93"/>
    </row>
    <row r="1252" customHeight="1" spans="1:8">
      <c r="A1252" s="86"/>
      <c r="B1252" s="115"/>
      <c r="C1252" s="96" t="s">
        <v>58</v>
      </c>
      <c r="D1252" s="97" t="s">
        <v>59</v>
      </c>
      <c r="E1252" s="96">
        <v>16.58</v>
      </c>
      <c r="F1252" s="95">
        <v>65</v>
      </c>
      <c r="G1252" s="90">
        <f t="shared" si="34"/>
        <v>1077.7</v>
      </c>
      <c r="H1252" s="93"/>
    </row>
    <row r="1253" customHeight="1" spans="1:8">
      <c r="A1253" s="86"/>
      <c r="B1253" s="115"/>
      <c r="C1253" s="96"/>
      <c r="D1253" s="97" t="s">
        <v>59</v>
      </c>
      <c r="E1253" s="96">
        <v>40.63</v>
      </c>
      <c r="F1253" s="95">
        <v>65</v>
      </c>
      <c r="G1253" s="90">
        <f t="shared" si="34"/>
        <v>2640.95</v>
      </c>
      <c r="H1253" s="93"/>
    </row>
    <row r="1254" customHeight="1" spans="1:8">
      <c r="A1254" s="86"/>
      <c r="B1254" s="115"/>
      <c r="C1254" s="96"/>
      <c r="D1254" s="97" t="s">
        <v>59</v>
      </c>
      <c r="E1254" s="96">
        <v>138.07</v>
      </c>
      <c r="F1254" s="95">
        <v>65</v>
      </c>
      <c r="G1254" s="90">
        <f t="shared" si="34"/>
        <v>8974.55</v>
      </c>
      <c r="H1254" s="93"/>
    </row>
    <row r="1255" customHeight="1" spans="1:8">
      <c r="A1255" s="86"/>
      <c r="B1255" s="115"/>
      <c r="C1255" s="96"/>
      <c r="D1255" s="97" t="s">
        <v>59</v>
      </c>
      <c r="E1255" s="96">
        <v>23.96</v>
      </c>
      <c r="F1255" s="95">
        <v>65</v>
      </c>
      <c r="G1255" s="90">
        <f t="shared" si="34"/>
        <v>1557.4</v>
      </c>
      <c r="H1255" s="93"/>
    </row>
    <row r="1256" customHeight="1" spans="1:8">
      <c r="A1256" s="86"/>
      <c r="B1256" s="115"/>
      <c r="C1256" s="96" t="s">
        <v>62</v>
      </c>
      <c r="D1256" s="97" t="s">
        <v>61</v>
      </c>
      <c r="E1256" s="96">
        <v>5.1</v>
      </c>
      <c r="F1256" s="95">
        <v>180</v>
      </c>
      <c r="G1256" s="90">
        <f t="shared" si="34"/>
        <v>918</v>
      </c>
      <c r="H1256" s="93"/>
    </row>
    <row r="1257" customHeight="1" spans="1:8">
      <c r="A1257" s="86"/>
      <c r="B1257" s="115"/>
      <c r="C1257" s="96"/>
      <c r="D1257" s="97" t="s">
        <v>61</v>
      </c>
      <c r="E1257" s="96">
        <v>6.18</v>
      </c>
      <c r="F1257" s="95">
        <v>180</v>
      </c>
      <c r="G1257" s="90">
        <f t="shared" si="34"/>
        <v>1112.4</v>
      </c>
      <c r="H1257" s="93"/>
    </row>
    <row r="1258" customHeight="1" spans="1:8">
      <c r="A1258" s="86"/>
      <c r="B1258" s="115"/>
      <c r="C1258" s="96"/>
      <c r="D1258" s="97" t="s">
        <v>61</v>
      </c>
      <c r="E1258" s="96">
        <v>1.24</v>
      </c>
      <c r="F1258" s="95">
        <v>180</v>
      </c>
      <c r="G1258" s="90">
        <f t="shared" si="34"/>
        <v>223.2</v>
      </c>
      <c r="H1258" s="93"/>
    </row>
    <row r="1259" customHeight="1" spans="1:8">
      <c r="A1259" s="86"/>
      <c r="B1259" s="115"/>
      <c r="C1259" s="96"/>
      <c r="D1259" s="97" t="s">
        <v>61</v>
      </c>
      <c r="E1259" s="96">
        <v>5.02</v>
      </c>
      <c r="F1259" s="95">
        <v>180</v>
      </c>
      <c r="G1259" s="90">
        <f t="shared" si="34"/>
        <v>903.6</v>
      </c>
      <c r="H1259" s="93"/>
    </row>
    <row r="1260" customHeight="1" spans="1:8">
      <c r="A1260" s="86"/>
      <c r="B1260" s="115"/>
      <c r="C1260" s="96"/>
      <c r="D1260" s="97" t="s">
        <v>61</v>
      </c>
      <c r="E1260" s="96">
        <v>2.02</v>
      </c>
      <c r="F1260" s="95">
        <v>180</v>
      </c>
      <c r="G1260" s="90">
        <f t="shared" si="34"/>
        <v>363.6</v>
      </c>
      <c r="H1260" s="93"/>
    </row>
    <row r="1261" customHeight="1" spans="1:8">
      <c r="A1261" s="86"/>
      <c r="B1261" s="115"/>
      <c r="C1261" s="96" t="s">
        <v>67</v>
      </c>
      <c r="D1261" s="97" t="s">
        <v>61</v>
      </c>
      <c r="E1261" s="96">
        <v>5.09</v>
      </c>
      <c r="F1261" s="95">
        <v>180</v>
      </c>
      <c r="G1261" s="90">
        <f t="shared" si="34"/>
        <v>916.2</v>
      </c>
      <c r="H1261" s="93"/>
    </row>
    <row r="1262" customHeight="1" spans="1:8">
      <c r="A1262" s="86"/>
      <c r="B1262" s="115"/>
      <c r="C1262" s="96" t="s">
        <v>64</v>
      </c>
      <c r="D1262" s="97" t="s">
        <v>61</v>
      </c>
      <c r="E1262" s="96">
        <v>0.22</v>
      </c>
      <c r="F1262" s="95">
        <v>340</v>
      </c>
      <c r="G1262" s="90">
        <f t="shared" si="34"/>
        <v>74.8</v>
      </c>
      <c r="H1262" s="93"/>
    </row>
    <row r="1263" customHeight="1" spans="1:8">
      <c r="A1263" s="86"/>
      <c r="B1263" s="115"/>
      <c r="C1263" s="96" t="s">
        <v>133</v>
      </c>
      <c r="D1263" s="97" t="s">
        <v>61</v>
      </c>
      <c r="E1263" s="96">
        <v>1.62</v>
      </c>
      <c r="F1263" s="95">
        <v>340</v>
      </c>
      <c r="G1263" s="90">
        <f t="shared" si="34"/>
        <v>550.8</v>
      </c>
      <c r="H1263" s="93"/>
    </row>
    <row r="1264" customHeight="1" spans="1:8">
      <c r="A1264" s="86"/>
      <c r="B1264" s="115"/>
      <c r="C1264" s="96" t="s">
        <v>107</v>
      </c>
      <c r="D1264" s="97" t="s">
        <v>71</v>
      </c>
      <c r="E1264" s="98">
        <v>1</v>
      </c>
      <c r="F1264" s="95">
        <v>400</v>
      </c>
      <c r="G1264" s="90">
        <f t="shared" si="34"/>
        <v>400</v>
      </c>
      <c r="H1264" s="93"/>
    </row>
    <row r="1265" customHeight="1" spans="1:8">
      <c r="A1265" s="86"/>
      <c r="B1265" s="115"/>
      <c r="C1265" s="96" t="s">
        <v>76</v>
      </c>
      <c r="D1265" s="97" t="s">
        <v>61</v>
      </c>
      <c r="E1265" s="96">
        <v>9.68</v>
      </c>
      <c r="F1265" s="95">
        <v>70</v>
      </c>
      <c r="G1265" s="90">
        <f t="shared" si="34"/>
        <v>677.6</v>
      </c>
      <c r="H1265" s="93"/>
    </row>
    <row r="1266" customHeight="1" spans="1:8">
      <c r="A1266" s="86"/>
      <c r="B1266" s="115"/>
      <c r="C1266" s="96" t="s">
        <v>77</v>
      </c>
      <c r="D1266" s="97" t="s">
        <v>59</v>
      </c>
      <c r="E1266" s="96">
        <v>198.18</v>
      </c>
      <c r="F1266" s="95">
        <v>820</v>
      </c>
      <c r="G1266" s="90">
        <f t="shared" si="34"/>
        <v>162507.6</v>
      </c>
      <c r="H1266" s="93"/>
    </row>
    <row r="1267" customHeight="1" spans="1:8">
      <c r="A1267" s="86"/>
      <c r="B1267" s="115"/>
      <c r="C1267" s="96" t="s">
        <v>78</v>
      </c>
      <c r="D1267" s="97" t="s">
        <v>59</v>
      </c>
      <c r="E1267" s="96">
        <v>125.28</v>
      </c>
      <c r="F1267" s="95">
        <v>560</v>
      </c>
      <c r="G1267" s="90">
        <f t="shared" si="34"/>
        <v>70156.8</v>
      </c>
      <c r="H1267" s="93"/>
    </row>
    <row r="1268" customHeight="1" spans="1:8">
      <c r="A1268" s="86"/>
      <c r="B1268" s="120"/>
      <c r="C1268" s="96" t="s">
        <v>147</v>
      </c>
      <c r="D1268" s="97" t="s">
        <v>59</v>
      </c>
      <c r="E1268" s="96">
        <v>80.71</v>
      </c>
      <c r="F1268" s="95">
        <v>420</v>
      </c>
      <c r="G1268" s="90">
        <f t="shared" si="34"/>
        <v>33898.2</v>
      </c>
      <c r="H1268" s="93"/>
    </row>
    <row r="1269" s="69" customFormat="1" customHeight="1" spans="1:8">
      <c r="A1269" s="100"/>
      <c r="B1269" s="86" t="s">
        <v>80</v>
      </c>
      <c r="C1269" s="101"/>
      <c r="D1269" s="88"/>
      <c r="E1269" s="102"/>
      <c r="F1269" s="103"/>
      <c r="G1269" s="104">
        <f>SUM(G1233:G1268)</f>
        <v>304353.4</v>
      </c>
      <c r="H1269" s="105"/>
    </row>
    <row r="1270" customHeight="1" spans="1:8">
      <c r="A1270" s="97">
        <v>45</v>
      </c>
      <c r="B1270" s="86" t="s">
        <v>553</v>
      </c>
      <c r="C1270" s="88" t="s">
        <v>18</v>
      </c>
      <c r="D1270" s="88" t="s">
        <v>14</v>
      </c>
      <c r="E1270" s="94">
        <v>1</v>
      </c>
      <c r="F1270" s="95">
        <v>120</v>
      </c>
      <c r="G1270" s="90">
        <v>120</v>
      </c>
      <c r="H1270" s="91"/>
    </row>
    <row r="1271" customHeight="1" spans="1:8">
      <c r="A1271" s="97"/>
      <c r="B1271" s="86"/>
      <c r="C1271" s="88" t="s">
        <v>109</v>
      </c>
      <c r="D1271" s="88" t="s">
        <v>14</v>
      </c>
      <c r="E1271" s="94">
        <v>1</v>
      </c>
      <c r="F1271" s="95">
        <v>20</v>
      </c>
      <c r="G1271" s="90">
        <v>20</v>
      </c>
      <c r="H1271" s="93"/>
    </row>
    <row r="1272" s="69" customFormat="1" customHeight="1" spans="1:8">
      <c r="A1272" s="134"/>
      <c r="B1272" s="86" t="s">
        <v>80</v>
      </c>
      <c r="C1272" s="101"/>
      <c r="D1272" s="88"/>
      <c r="E1272" s="102"/>
      <c r="F1272" s="103"/>
      <c r="G1272" s="104">
        <f>SUM(G1270:G1271)</f>
        <v>140</v>
      </c>
      <c r="H1272" s="105"/>
    </row>
    <row r="1273" customHeight="1" spans="1:8">
      <c r="A1273" s="86">
        <v>46</v>
      </c>
      <c r="B1273" s="114" t="s">
        <v>554</v>
      </c>
      <c r="C1273" s="88" t="s">
        <v>466</v>
      </c>
      <c r="D1273" s="88" t="s">
        <v>14</v>
      </c>
      <c r="E1273" s="94">
        <v>2</v>
      </c>
      <c r="F1273" s="95">
        <v>100</v>
      </c>
      <c r="G1273" s="90">
        <v>200</v>
      </c>
      <c r="H1273" s="91"/>
    </row>
    <row r="1274" customHeight="1" spans="1:8">
      <c r="A1274" s="86"/>
      <c r="B1274" s="115"/>
      <c r="C1274" s="88" t="s">
        <v>19</v>
      </c>
      <c r="D1274" s="88" t="s">
        <v>14</v>
      </c>
      <c r="E1274" s="94">
        <v>5</v>
      </c>
      <c r="F1274" s="95">
        <v>20</v>
      </c>
      <c r="G1274" s="90">
        <v>100</v>
      </c>
      <c r="H1274" s="93"/>
    </row>
    <row r="1275" customHeight="1" spans="1:8">
      <c r="A1275" s="86"/>
      <c r="B1275" s="115"/>
      <c r="C1275" s="88" t="s">
        <v>526</v>
      </c>
      <c r="D1275" s="88" t="s">
        <v>14</v>
      </c>
      <c r="E1275" s="94">
        <v>1</v>
      </c>
      <c r="F1275" s="95">
        <v>8</v>
      </c>
      <c r="G1275" s="90">
        <v>8</v>
      </c>
      <c r="H1275" s="93"/>
    </row>
    <row r="1276" customHeight="1" spans="1:8">
      <c r="A1276" s="86"/>
      <c r="B1276" s="115"/>
      <c r="C1276" s="96" t="s">
        <v>77</v>
      </c>
      <c r="D1276" s="97" t="s">
        <v>59</v>
      </c>
      <c r="E1276" s="96">
        <v>25.96</v>
      </c>
      <c r="F1276" s="95">
        <v>820</v>
      </c>
      <c r="G1276" s="90">
        <f>E1276*F1276</f>
        <v>21287.2</v>
      </c>
      <c r="H1276" s="93"/>
    </row>
    <row r="1277" customHeight="1" spans="1:8">
      <c r="A1277" s="86"/>
      <c r="B1277" s="120"/>
      <c r="C1277" s="96" t="s">
        <v>78</v>
      </c>
      <c r="D1277" s="97" t="s">
        <v>59</v>
      </c>
      <c r="E1277" s="96">
        <v>32.84</v>
      </c>
      <c r="F1277" s="95">
        <v>560</v>
      </c>
      <c r="G1277" s="90">
        <f>E1277*F1277</f>
        <v>18390.4</v>
      </c>
      <c r="H1277" s="93"/>
    </row>
    <row r="1278" s="69" customFormat="1" customHeight="1" spans="1:8">
      <c r="A1278" s="86"/>
      <c r="B1278" s="86" t="s">
        <v>80</v>
      </c>
      <c r="C1278" s="101"/>
      <c r="D1278" s="88"/>
      <c r="E1278" s="102"/>
      <c r="F1278" s="103"/>
      <c r="G1278" s="104">
        <f>SUM(G1273:G1277)</f>
        <v>39985.6</v>
      </c>
      <c r="H1278" s="105"/>
    </row>
    <row r="1279" customHeight="1" spans="1:8">
      <c r="A1279" s="86">
        <v>47</v>
      </c>
      <c r="B1279" s="86" t="s">
        <v>555</v>
      </c>
      <c r="C1279" s="88" t="s">
        <v>426</v>
      </c>
      <c r="D1279" s="88" t="s">
        <v>14</v>
      </c>
      <c r="E1279" s="94">
        <v>2</v>
      </c>
      <c r="F1279" s="95">
        <v>100</v>
      </c>
      <c r="G1279" s="90">
        <v>200</v>
      </c>
      <c r="H1279" s="91"/>
    </row>
    <row r="1280" customHeight="1" spans="1:8">
      <c r="A1280" s="86"/>
      <c r="B1280" s="86"/>
      <c r="C1280" s="88" t="s">
        <v>56</v>
      </c>
      <c r="D1280" s="88" t="s">
        <v>14</v>
      </c>
      <c r="E1280" s="94">
        <v>4</v>
      </c>
      <c r="F1280" s="95">
        <v>90</v>
      </c>
      <c r="G1280" s="90">
        <v>360</v>
      </c>
      <c r="H1280" s="93"/>
    </row>
    <row r="1281" s="68" customFormat="1" customHeight="1" spans="1:8">
      <c r="A1281" s="86"/>
      <c r="B1281" s="86"/>
      <c r="C1281" s="88" t="s">
        <v>424</v>
      </c>
      <c r="D1281" s="88" t="s">
        <v>14</v>
      </c>
      <c r="E1281" s="94">
        <v>2</v>
      </c>
      <c r="F1281" s="95">
        <v>20</v>
      </c>
      <c r="G1281" s="90">
        <v>40</v>
      </c>
      <c r="H1281" s="93"/>
    </row>
    <row r="1282" s="69" customFormat="1" customHeight="1" spans="1:8">
      <c r="A1282" s="100"/>
      <c r="B1282" s="86" t="s">
        <v>80</v>
      </c>
      <c r="C1282" s="101"/>
      <c r="D1282" s="88"/>
      <c r="E1282" s="102"/>
      <c r="F1282" s="103"/>
      <c r="G1282" s="104">
        <f>SUM(G1279:G1281)</f>
        <v>600</v>
      </c>
      <c r="H1282" s="105"/>
    </row>
    <row r="1283" customHeight="1" spans="1:8">
      <c r="A1283" s="86">
        <v>48</v>
      </c>
      <c r="B1283" s="114" t="s">
        <v>556</v>
      </c>
      <c r="C1283" s="88" t="s">
        <v>426</v>
      </c>
      <c r="D1283" s="88" t="s">
        <v>14</v>
      </c>
      <c r="E1283" s="94">
        <v>1</v>
      </c>
      <c r="F1283" s="95">
        <v>100</v>
      </c>
      <c r="G1283" s="90">
        <v>100</v>
      </c>
      <c r="H1283" s="91"/>
    </row>
    <row r="1284" customHeight="1" spans="1:8">
      <c r="A1284" s="86"/>
      <c r="B1284" s="115"/>
      <c r="C1284" s="96" t="s">
        <v>58</v>
      </c>
      <c r="D1284" s="97" t="s">
        <v>59</v>
      </c>
      <c r="E1284" s="96">
        <v>1.76</v>
      </c>
      <c r="F1284" s="95">
        <v>65</v>
      </c>
      <c r="G1284" s="90">
        <f t="shared" ref="G1284:G1318" si="35">E1284*F1284</f>
        <v>114.4</v>
      </c>
      <c r="H1284" s="93"/>
    </row>
    <row r="1285" customHeight="1" spans="1:8">
      <c r="A1285" s="86"/>
      <c r="B1285" s="115"/>
      <c r="C1285" s="96"/>
      <c r="D1285" s="97" t="s">
        <v>59</v>
      </c>
      <c r="E1285" s="96">
        <v>2.31</v>
      </c>
      <c r="F1285" s="95">
        <v>65</v>
      </c>
      <c r="G1285" s="90">
        <f t="shared" si="35"/>
        <v>150.15</v>
      </c>
      <c r="H1285" s="93"/>
    </row>
    <row r="1286" customHeight="1" spans="1:8">
      <c r="A1286" s="86"/>
      <c r="B1286" s="115"/>
      <c r="C1286" s="96"/>
      <c r="D1286" s="97" t="s">
        <v>59</v>
      </c>
      <c r="E1286" s="96">
        <v>2.91</v>
      </c>
      <c r="F1286" s="95">
        <v>65</v>
      </c>
      <c r="G1286" s="90">
        <f t="shared" si="35"/>
        <v>189.15</v>
      </c>
      <c r="H1286" s="93"/>
    </row>
    <row r="1287" customHeight="1" spans="1:8">
      <c r="A1287" s="86"/>
      <c r="B1287" s="115"/>
      <c r="C1287" s="96"/>
      <c r="D1287" s="97" t="s">
        <v>59</v>
      </c>
      <c r="E1287" s="96">
        <v>4.2</v>
      </c>
      <c r="F1287" s="95">
        <v>65</v>
      </c>
      <c r="G1287" s="90">
        <f t="shared" si="35"/>
        <v>273</v>
      </c>
      <c r="H1287" s="93"/>
    </row>
    <row r="1288" customHeight="1" spans="1:8">
      <c r="A1288" s="86"/>
      <c r="B1288" s="115"/>
      <c r="C1288" s="96"/>
      <c r="D1288" s="97" t="s">
        <v>59</v>
      </c>
      <c r="E1288" s="96">
        <v>4.8</v>
      </c>
      <c r="F1288" s="95">
        <v>65</v>
      </c>
      <c r="G1288" s="90">
        <f t="shared" si="35"/>
        <v>312</v>
      </c>
      <c r="H1288" s="93"/>
    </row>
    <row r="1289" customHeight="1" spans="1:8">
      <c r="A1289" s="86"/>
      <c r="B1289" s="115"/>
      <c r="C1289" s="96"/>
      <c r="D1289" s="97" t="s">
        <v>59</v>
      </c>
      <c r="E1289" s="96">
        <v>56.908</v>
      </c>
      <c r="F1289" s="95">
        <v>65</v>
      </c>
      <c r="G1289" s="90">
        <f t="shared" si="35"/>
        <v>3699.02</v>
      </c>
      <c r="H1289" s="93"/>
    </row>
    <row r="1290" customHeight="1" spans="1:8">
      <c r="A1290" s="86"/>
      <c r="B1290" s="115"/>
      <c r="C1290" s="96"/>
      <c r="D1290" s="97" t="s">
        <v>59</v>
      </c>
      <c r="E1290" s="96">
        <v>27.88</v>
      </c>
      <c r="F1290" s="95">
        <v>65</v>
      </c>
      <c r="G1290" s="90">
        <f t="shared" si="35"/>
        <v>1812.2</v>
      </c>
      <c r="H1290" s="93"/>
    </row>
    <row r="1291" customHeight="1" spans="1:8">
      <c r="A1291" s="86"/>
      <c r="B1291" s="115"/>
      <c r="C1291" s="96"/>
      <c r="D1291" s="97" t="s">
        <v>59</v>
      </c>
      <c r="E1291" s="96">
        <v>23.55</v>
      </c>
      <c r="F1291" s="95">
        <v>65</v>
      </c>
      <c r="G1291" s="90">
        <f t="shared" si="35"/>
        <v>1530.75</v>
      </c>
      <c r="H1291" s="93"/>
    </row>
    <row r="1292" customHeight="1" spans="1:8">
      <c r="A1292" s="86"/>
      <c r="B1292" s="115"/>
      <c r="C1292" s="96"/>
      <c r="D1292" s="97" t="s">
        <v>59</v>
      </c>
      <c r="E1292" s="96">
        <v>30.16</v>
      </c>
      <c r="F1292" s="95">
        <v>65</v>
      </c>
      <c r="G1292" s="90">
        <f t="shared" si="35"/>
        <v>1960.4</v>
      </c>
      <c r="H1292" s="93"/>
    </row>
    <row r="1293" customHeight="1" spans="1:8">
      <c r="A1293" s="86"/>
      <c r="B1293" s="115"/>
      <c r="C1293" s="96"/>
      <c r="D1293" s="97" t="s">
        <v>59</v>
      </c>
      <c r="E1293" s="96">
        <v>38.406</v>
      </c>
      <c r="F1293" s="95">
        <v>65</v>
      </c>
      <c r="G1293" s="90">
        <f t="shared" si="35"/>
        <v>2496.39</v>
      </c>
      <c r="H1293" s="93"/>
    </row>
    <row r="1294" customHeight="1" spans="1:8">
      <c r="A1294" s="86"/>
      <c r="B1294" s="115"/>
      <c r="C1294" s="96"/>
      <c r="D1294" s="97" t="s">
        <v>59</v>
      </c>
      <c r="E1294" s="96">
        <v>10.865</v>
      </c>
      <c r="F1294" s="95">
        <v>65</v>
      </c>
      <c r="G1294" s="90">
        <f t="shared" si="35"/>
        <v>706.225</v>
      </c>
      <c r="H1294" s="93"/>
    </row>
    <row r="1295" customHeight="1" spans="1:8">
      <c r="A1295" s="86"/>
      <c r="B1295" s="115"/>
      <c r="C1295" s="96"/>
      <c r="D1295" s="97" t="s">
        <v>59</v>
      </c>
      <c r="E1295" s="96">
        <v>22.08</v>
      </c>
      <c r="F1295" s="95">
        <v>65</v>
      </c>
      <c r="G1295" s="90">
        <f t="shared" si="35"/>
        <v>1435.2</v>
      </c>
      <c r="H1295" s="93"/>
    </row>
    <row r="1296" customHeight="1" spans="1:8">
      <c r="A1296" s="86"/>
      <c r="B1296" s="115"/>
      <c r="C1296" s="96"/>
      <c r="D1296" s="97" t="s">
        <v>59</v>
      </c>
      <c r="E1296" s="96">
        <v>14.756</v>
      </c>
      <c r="F1296" s="95">
        <v>65</v>
      </c>
      <c r="G1296" s="90">
        <f t="shared" si="35"/>
        <v>959.14</v>
      </c>
      <c r="H1296" s="93"/>
    </row>
    <row r="1297" customHeight="1" spans="1:8">
      <c r="A1297" s="86"/>
      <c r="B1297" s="115"/>
      <c r="C1297" s="96"/>
      <c r="D1297" s="97" t="s">
        <v>59</v>
      </c>
      <c r="E1297" s="96">
        <v>4.4175</v>
      </c>
      <c r="F1297" s="95">
        <v>65</v>
      </c>
      <c r="G1297" s="90">
        <f t="shared" si="35"/>
        <v>287.1375</v>
      </c>
      <c r="H1297" s="93"/>
    </row>
    <row r="1298" customHeight="1" spans="1:8">
      <c r="A1298" s="86"/>
      <c r="B1298" s="115"/>
      <c r="C1298" s="96" t="s">
        <v>122</v>
      </c>
      <c r="D1298" s="97" t="s">
        <v>61</v>
      </c>
      <c r="E1298" s="96">
        <v>3.72</v>
      </c>
      <c r="F1298" s="95">
        <v>320</v>
      </c>
      <c r="G1298" s="90">
        <f t="shared" si="35"/>
        <v>1190.4</v>
      </c>
      <c r="H1298" s="93"/>
    </row>
    <row r="1299" customHeight="1" spans="1:8">
      <c r="A1299" s="86"/>
      <c r="B1299" s="115"/>
      <c r="C1299" s="96" t="s">
        <v>63</v>
      </c>
      <c r="D1299" s="97" t="s">
        <v>61</v>
      </c>
      <c r="E1299" s="96">
        <v>2.112</v>
      </c>
      <c r="F1299" s="95">
        <v>140</v>
      </c>
      <c r="G1299" s="90">
        <f t="shared" si="35"/>
        <v>295.68</v>
      </c>
      <c r="H1299" s="93"/>
    </row>
    <row r="1300" customHeight="1" spans="1:8">
      <c r="A1300" s="86"/>
      <c r="B1300" s="115"/>
      <c r="C1300" s="96"/>
      <c r="D1300" s="97" t="s">
        <v>61</v>
      </c>
      <c r="E1300" s="96">
        <v>1.6296</v>
      </c>
      <c r="F1300" s="95">
        <v>140</v>
      </c>
      <c r="G1300" s="90">
        <f t="shared" si="35"/>
        <v>228.144</v>
      </c>
      <c r="H1300" s="93"/>
    </row>
    <row r="1301" customHeight="1" spans="1:8">
      <c r="A1301" s="86"/>
      <c r="B1301" s="115"/>
      <c r="C1301" s="96" t="s">
        <v>104</v>
      </c>
      <c r="D1301" s="97" t="s">
        <v>59</v>
      </c>
      <c r="E1301" s="96">
        <v>6.3</v>
      </c>
      <c r="F1301" s="95">
        <v>100</v>
      </c>
      <c r="G1301" s="90">
        <f t="shared" si="35"/>
        <v>630</v>
      </c>
      <c r="H1301" s="93"/>
    </row>
    <row r="1302" customHeight="1" spans="1:8">
      <c r="A1302" s="86"/>
      <c r="B1302" s="115"/>
      <c r="C1302" s="96"/>
      <c r="D1302" s="97" t="s">
        <v>59</v>
      </c>
      <c r="E1302" s="96">
        <v>4.64</v>
      </c>
      <c r="F1302" s="95">
        <v>100</v>
      </c>
      <c r="G1302" s="90">
        <f t="shared" si="35"/>
        <v>464</v>
      </c>
      <c r="H1302" s="93"/>
    </row>
    <row r="1303" customHeight="1" spans="1:8">
      <c r="A1303" s="86"/>
      <c r="B1303" s="115"/>
      <c r="C1303" s="96"/>
      <c r="D1303" s="97" t="s">
        <v>59</v>
      </c>
      <c r="E1303" s="96">
        <v>8.1</v>
      </c>
      <c r="F1303" s="95">
        <v>100</v>
      </c>
      <c r="G1303" s="90">
        <f t="shared" si="35"/>
        <v>810</v>
      </c>
      <c r="H1303" s="93"/>
    </row>
    <row r="1304" customHeight="1" spans="1:8">
      <c r="A1304" s="86"/>
      <c r="B1304" s="115"/>
      <c r="C1304" s="96" t="s">
        <v>268</v>
      </c>
      <c r="D1304" s="97" t="s">
        <v>59</v>
      </c>
      <c r="E1304" s="96">
        <v>182.02</v>
      </c>
      <c r="F1304" s="95">
        <v>120</v>
      </c>
      <c r="G1304" s="90">
        <f t="shared" si="35"/>
        <v>21842.4</v>
      </c>
      <c r="H1304" s="93"/>
    </row>
    <row r="1305" customHeight="1" spans="1:8">
      <c r="A1305" s="86"/>
      <c r="B1305" s="115"/>
      <c r="C1305" s="96" t="s">
        <v>123</v>
      </c>
      <c r="D1305" s="97" t="s">
        <v>59</v>
      </c>
      <c r="E1305" s="96">
        <v>0.72</v>
      </c>
      <c r="F1305" s="95">
        <v>120</v>
      </c>
      <c r="G1305" s="90">
        <f t="shared" si="35"/>
        <v>86.4</v>
      </c>
      <c r="H1305" s="93"/>
    </row>
    <row r="1306" customHeight="1" spans="1:8">
      <c r="A1306" s="86"/>
      <c r="B1306" s="115"/>
      <c r="C1306" s="96" t="s">
        <v>133</v>
      </c>
      <c r="D1306" s="97" t="s">
        <v>61</v>
      </c>
      <c r="E1306" s="96">
        <v>2.2008</v>
      </c>
      <c r="F1306" s="95">
        <v>340</v>
      </c>
      <c r="G1306" s="90">
        <f t="shared" si="35"/>
        <v>748.272</v>
      </c>
      <c r="H1306" s="93"/>
    </row>
    <row r="1307" customHeight="1" spans="1:8">
      <c r="A1307" s="86"/>
      <c r="B1307" s="115"/>
      <c r="C1307" s="96" t="s">
        <v>64</v>
      </c>
      <c r="D1307" s="97" t="s">
        <v>61</v>
      </c>
      <c r="E1307" s="96">
        <v>1.1016</v>
      </c>
      <c r="F1307" s="95">
        <v>340</v>
      </c>
      <c r="G1307" s="90">
        <f t="shared" si="35"/>
        <v>374.544</v>
      </c>
      <c r="H1307" s="93"/>
    </row>
    <row r="1308" customHeight="1" spans="1:8">
      <c r="A1308" s="86"/>
      <c r="B1308" s="115"/>
      <c r="C1308" s="96" t="s">
        <v>65</v>
      </c>
      <c r="D1308" s="97" t="s">
        <v>59</v>
      </c>
      <c r="E1308" s="96">
        <v>0.4</v>
      </c>
      <c r="F1308" s="95">
        <v>65</v>
      </c>
      <c r="G1308" s="90">
        <f t="shared" si="35"/>
        <v>26</v>
      </c>
      <c r="H1308" s="93"/>
    </row>
    <row r="1309" customHeight="1" spans="1:8">
      <c r="A1309" s="86"/>
      <c r="B1309" s="115"/>
      <c r="C1309" s="96" t="s">
        <v>183</v>
      </c>
      <c r="D1309" s="97" t="s">
        <v>61</v>
      </c>
      <c r="E1309" s="96">
        <v>0.54</v>
      </c>
      <c r="F1309" s="95">
        <v>180</v>
      </c>
      <c r="G1309" s="90">
        <f t="shared" si="35"/>
        <v>97.2</v>
      </c>
      <c r="H1309" s="93"/>
    </row>
    <row r="1310" customHeight="1" spans="1:8">
      <c r="A1310" s="86"/>
      <c r="B1310" s="115"/>
      <c r="C1310" s="96"/>
      <c r="D1310" s="97" t="s">
        <v>61</v>
      </c>
      <c r="E1310" s="96">
        <v>1.5</v>
      </c>
      <c r="F1310" s="95">
        <v>180</v>
      </c>
      <c r="G1310" s="90">
        <f t="shared" si="35"/>
        <v>270</v>
      </c>
      <c r="H1310" s="93"/>
    </row>
    <row r="1311" customHeight="1" spans="1:8">
      <c r="A1311" s="86"/>
      <c r="B1311" s="115"/>
      <c r="C1311" s="96" t="s">
        <v>67</v>
      </c>
      <c r="D1311" s="97" t="s">
        <v>61</v>
      </c>
      <c r="E1311" s="96">
        <v>1.92</v>
      </c>
      <c r="F1311" s="95">
        <v>180</v>
      </c>
      <c r="G1311" s="90">
        <f t="shared" si="35"/>
        <v>345.6</v>
      </c>
      <c r="H1311" s="93"/>
    </row>
    <row r="1312" customHeight="1" spans="1:8">
      <c r="A1312" s="86"/>
      <c r="B1312" s="115"/>
      <c r="C1312" s="96" t="s">
        <v>107</v>
      </c>
      <c r="D1312" s="97" t="s">
        <v>71</v>
      </c>
      <c r="E1312" s="98">
        <v>1</v>
      </c>
      <c r="F1312" s="95">
        <v>400</v>
      </c>
      <c r="G1312" s="90">
        <f t="shared" si="35"/>
        <v>400</v>
      </c>
      <c r="H1312" s="93"/>
    </row>
    <row r="1313" customHeight="1" spans="1:8">
      <c r="A1313" s="86"/>
      <c r="B1313" s="115"/>
      <c r="C1313" s="96" t="s">
        <v>228</v>
      </c>
      <c r="D1313" s="97" t="s">
        <v>73</v>
      </c>
      <c r="E1313" s="98">
        <v>1</v>
      </c>
      <c r="F1313" s="95">
        <v>2000</v>
      </c>
      <c r="G1313" s="90">
        <f t="shared" si="35"/>
        <v>2000</v>
      </c>
      <c r="H1313" s="93"/>
    </row>
    <row r="1314" customHeight="1" spans="1:8">
      <c r="A1314" s="86"/>
      <c r="B1314" s="115"/>
      <c r="C1314" s="96" t="s">
        <v>76</v>
      </c>
      <c r="D1314" s="97" t="s">
        <v>61</v>
      </c>
      <c r="E1314" s="96">
        <v>9.18</v>
      </c>
      <c r="F1314" s="95">
        <v>70</v>
      </c>
      <c r="G1314" s="90">
        <f t="shared" si="35"/>
        <v>642.6</v>
      </c>
      <c r="H1314" s="93"/>
    </row>
    <row r="1315" customHeight="1" spans="1:8">
      <c r="A1315" s="86"/>
      <c r="B1315" s="115"/>
      <c r="C1315" s="96" t="s">
        <v>77</v>
      </c>
      <c r="D1315" s="97" t="s">
        <v>59</v>
      </c>
      <c r="E1315" s="96">
        <v>152.86</v>
      </c>
      <c r="F1315" s="95">
        <v>820</v>
      </c>
      <c r="G1315" s="90">
        <f t="shared" si="35"/>
        <v>125345.2</v>
      </c>
      <c r="H1315" s="93"/>
    </row>
    <row r="1316" customHeight="1" spans="1:8">
      <c r="A1316" s="86"/>
      <c r="B1316" s="115"/>
      <c r="C1316" s="96" t="s">
        <v>78</v>
      </c>
      <c r="D1316" s="97" t="s">
        <v>59</v>
      </c>
      <c r="E1316" s="96">
        <v>41.36</v>
      </c>
      <c r="F1316" s="95">
        <v>560</v>
      </c>
      <c r="G1316" s="90">
        <f t="shared" si="35"/>
        <v>23161.6</v>
      </c>
      <c r="H1316" s="93"/>
    </row>
    <row r="1317" customHeight="1" spans="1:8">
      <c r="A1317" s="86"/>
      <c r="B1317" s="115"/>
      <c r="C1317" s="96" t="s">
        <v>79</v>
      </c>
      <c r="D1317" s="97" t="s">
        <v>59</v>
      </c>
      <c r="E1317" s="96">
        <v>18.18</v>
      </c>
      <c r="F1317" s="95">
        <v>320</v>
      </c>
      <c r="G1317" s="90">
        <f t="shared" si="35"/>
        <v>5817.6</v>
      </c>
      <c r="H1317" s="93"/>
    </row>
    <row r="1318" customHeight="1" spans="1:8">
      <c r="A1318" s="86"/>
      <c r="B1318" s="120"/>
      <c r="C1318" s="96" t="s">
        <v>468</v>
      </c>
      <c r="D1318" s="97" t="s">
        <v>59</v>
      </c>
      <c r="E1318" s="96">
        <v>25.49</v>
      </c>
      <c r="F1318" s="95">
        <v>320</v>
      </c>
      <c r="G1318" s="90">
        <f t="shared" si="35"/>
        <v>8156.8</v>
      </c>
      <c r="H1318" s="93"/>
    </row>
    <row r="1319" s="69" customFormat="1" customHeight="1" spans="1:8">
      <c r="A1319" s="100"/>
      <c r="B1319" s="86" t="s">
        <v>80</v>
      </c>
      <c r="C1319" s="101"/>
      <c r="D1319" s="88"/>
      <c r="E1319" s="102"/>
      <c r="F1319" s="103"/>
      <c r="G1319" s="104">
        <f>SUM(G1283:G1318)</f>
        <v>208957.6025</v>
      </c>
      <c r="H1319" s="105"/>
    </row>
    <row r="1320" customHeight="1" spans="1:8">
      <c r="A1320" s="114">
        <v>49</v>
      </c>
      <c r="B1320" s="140" t="s">
        <v>557</v>
      </c>
      <c r="C1320" s="96" t="s">
        <v>64</v>
      </c>
      <c r="D1320" s="97" t="s">
        <v>61</v>
      </c>
      <c r="E1320" s="96">
        <v>1.24</v>
      </c>
      <c r="F1320" s="95">
        <v>65</v>
      </c>
      <c r="G1320" s="90">
        <f t="shared" ref="G1320:G1324" si="36">E1320*F1320</f>
        <v>80.6</v>
      </c>
      <c r="H1320" s="91"/>
    </row>
    <row r="1321" customHeight="1" spans="1:8">
      <c r="A1321" s="115"/>
      <c r="B1321" s="141"/>
      <c r="C1321" s="96"/>
      <c r="D1321" s="97" t="s">
        <v>61</v>
      </c>
      <c r="E1321" s="96">
        <v>0.69</v>
      </c>
      <c r="F1321" s="95">
        <v>65</v>
      </c>
      <c r="G1321" s="90">
        <f t="shared" si="36"/>
        <v>44.85</v>
      </c>
      <c r="H1321" s="93"/>
    </row>
    <row r="1322" customHeight="1" spans="1:8">
      <c r="A1322" s="115"/>
      <c r="B1322" s="141"/>
      <c r="C1322" s="141" t="s">
        <v>133</v>
      </c>
      <c r="D1322" s="97" t="s">
        <v>61</v>
      </c>
      <c r="E1322" s="96">
        <v>2.08</v>
      </c>
      <c r="F1322" s="95">
        <v>340</v>
      </c>
      <c r="G1322" s="90">
        <f t="shared" si="36"/>
        <v>707.2</v>
      </c>
      <c r="H1322" s="93"/>
    </row>
    <row r="1323" customHeight="1" spans="1:8">
      <c r="A1323" s="115"/>
      <c r="B1323" s="141"/>
      <c r="C1323" s="142"/>
      <c r="D1323" s="97" t="s">
        <v>61</v>
      </c>
      <c r="E1323" s="96">
        <v>1.13</v>
      </c>
      <c r="F1323" s="95">
        <v>340</v>
      </c>
      <c r="G1323" s="90">
        <f t="shared" si="36"/>
        <v>384.2</v>
      </c>
      <c r="H1323" s="93"/>
    </row>
    <row r="1324" customHeight="1" spans="1:8">
      <c r="A1324" s="115"/>
      <c r="B1324" s="142"/>
      <c r="C1324" s="96" t="s">
        <v>77</v>
      </c>
      <c r="D1324" s="97" t="s">
        <v>59</v>
      </c>
      <c r="E1324" s="96">
        <v>107.21</v>
      </c>
      <c r="F1324" s="95">
        <v>820</v>
      </c>
      <c r="G1324" s="90">
        <f t="shared" si="36"/>
        <v>87912.2</v>
      </c>
      <c r="H1324" s="93"/>
    </row>
    <row r="1325" customHeight="1" spans="1:8">
      <c r="A1325" s="120"/>
      <c r="B1325" s="96" t="s">
        <v>80</v>
      </c>
      <c r="C1325" s="97"/>
      <c r="D1325" s="97"/>
      <c r="E1325" s="132"/>
      <c r="F1325" s="95"/>
      <c r="G1325" s="104">
        <f>SUM(G1320:G1324)</f>
        <v>89129.05</v>
      </c>
      <c r="H1325" s="105"/>
    </row>
    <row r="1326" customHeight="1" spans="1:8">
      <c r="A1326" s="114">
        <v>50</v>
      </c>
      <c r="B1326" s="140" t="s">
        <v>558</v>
      </c>
      <c r="C1326" s="96" t="s">
        <v>58</v>
      </c>
      <c r="D1326" s="97" t="s">
        <v>59</v>
      </c>
      <c r="E1326" s="96">
        <v>7.79</v>
      </c>
      <c r="F1326" s="95">
        <v>65</v>
      </c>
      <c r="G1326" s="90">
        <f t="shared" ref="G1326:G1338" si="37">E1326*F1326</f>
        <v>506.35</v>
      </c>
      <c r="H1326" s="91"/>
    </row>
    <row r="1327" customHeight="1" spans="1:8">
      <c r="A1327" s="115"/>
      <c r="B1327" s="141"/>
      <c r="C1327" s="96"/>
      <c r="D1327" s="97" t="s">
        <v>59</v>
      </c>
      <c r="E1327" s="96">
        <v>9.04</v>
      </c>
      <c r="F1327" s="95">
        <v>65</v>
      </c>
      <c r="G1327" s="90">
        <f t="shared" si="37"/>
        <v>587.6</v>
      </c>
      <c r="H1327" s="93"/>
    </row>
    <row r="1328" customHeight="1" spans="1:8">
      <c r="A1328" s="115"/>
      <c r="B1328" s="141"/>
      <c r="C1328" s="141" t="s">
        <v>60</v>
      </c>
      <c r="D1328" s="97" t="s">
        <v>61</v>
      </c>
      <c r="E1328" s="96">
        <v>9.95</v>
      </c>
      <c r="F1328" s="95">
        <v>180</v>
      </c>
      <c r="G1328" s="90">
        <f t="shared" si="37"/>
        <v>1791</v>
      </c>
      <c r="H1328" s="93"/>
    </row>
    <row r="1329" customHeight="1" spans="1:8">
      <c r="A1329" s="115"/>
      <c r="B1329" s="141"/>
      <c r="C1329" s="141"/>
      <c r="D1329" s="97" t="s">
        <v>61</v>
      </c>
      <c r="E1329" s="96">
        <v>2.6</v>
      </c>
      <c r="F1329" s="95">
        <v>180</v>
      </c>
      <c r="G1329" s="90">
        <f t="shared" si="37"/>
        <v>468</v>
      </c>
      <c r="H1329" s="93"/>
    </row>
    <row r="1330" customHeight="1" spans="1:8">
      <c r="A1330" s="115"/>
      <c r="B1330" s="141"/>
      <c r="C1330" s="141"/>
      <c r="D1330" s="97" t="s">
        <v>61</v>
      </c>
      <c r="E1330" s="96">
        <v>7.92</v>
      </c>
      <c r="F1330" s="95">
        <v>180</v>
      </c>
      <c r="G1330" s="90">
        <f t="shared" si="37"/>
        <v>1425.6</v>
      </c>
      <c r="H1330" s="93"/>
    </row>
    <row r="1331" customHeight="1" spans="1:8">
      <c r="A1331" s="115"/>
      <c r="B1331" s="141"/>
      <c r="C1331" s="141"/>
      <c r="D1331" s="97" t="s">
        <v>61</v>
      </c>
      <c r="E1331" s="96">
        <v>6.02</v>
      </c>
      <c r="F1331" s="95">
        <v>180</v>
      </c>
      <c r="G1331" s="90">
        <f t="shared" si="37"/>
        <v>1083.6</v>
      </c>
      <c r="H1331" s="93"/>
    </row>
    <row r="1332" customHeight="1" spans="1:8">
      <c r="A1332" s="115"/>
      <c r="B1332" s="141"/>
      <c r="C1332" s="140" t="s">
        <v>104</v>
      </c>
      <c r="D1332" s="97" t="s">
        <v>59</v>
      </c>
      <c r="E1332" s="96">
        <v>8.1</v>
      </c>
      <c r="F1332" s="95">
        <v>100</v>
      </c>
      <c r="G1332" s="90">
        <f t="shared" si="37"/>
        <v>810</v>
      </c>
      <c r="H1332" s="93"/>
    </row>
    <row r="1333" customHeight="1" spans="1:8">
      <c r="A1333" s="115"/>
      <c r="B1333" s="141"/>
      <c r="C1333" s="141"/>
      <c r="D1333" s="97" t="s">
        <v>59</v>
      </c>
      <c r="E1333" s="96">
        <v>2.25</v>
      </c>
      <c r="F1333" s="95">
        <v>100</v>
      </c>
      <c r="G1333" s="90">
        <f t="shared" si="37"/>
        <v>225</v>
      </c>
      <c r="H1333" s="93"/>
    </row>
    <row r="1334" customHeight="1" spans="1:8">
      <c r="A1334" s="115"/>
      <c r="B1334" s="141"/>
      <c r="C1334" s="142"/>
      <c r="D1334" s="97" t="s">
        <v>59</v>
      </c>
      <c r="E1334" s="96">
        <v>1.08</v>
      </c>
      <c r="F1334" s="95">
        <v>100</v>
      </c>
      <c r="G1334" s="90">
        <f t="shared" si="37"/>
        <v>108</v>
      </c>
      <c r="H1334" s="93"/>
    </row>
    <row r="1335" customHeight="1" spans="1:8">
      <c r="A1335" s="115"/>
      <c r="B1335" s="141"/>
      <c r="C1335" s="96" t="s">
        <v>228</v>
      </c>
      <c r="D1335" s="97" t="s">
        <v>73</v>
      </c>
      <c r="E1335" s="96">
        <v>1</v>
      </c>
      <c r="F1335" s="95">
        <v>2000</v>
      </c>
      <c r="G1335" s="90">
        <f t="shared" si="37"/>
        <v>2000</v>
      </c>
      <c r="H1335" s="93"/>
    </row>
    <row r="1336" customHeight="1" spans="1:8">
      <c r="A1336" s="115"/>
      <c r="B1336" s="141"/>
      <c r="C1336" s="96" t="s">
        <v>77</v>
      </c>
      <c r="D1336" s="97" t="s">
        <v>59</v>
      </c>
      <c r="E1336" s="96">
        <v>267.63</v>
      </c>
      <c r="F1336" s="95">
        <v>820</v>
      </c>
      <c r="G1336" s="90">
        <f t="shared" si="37"/>
        <v>219456.6</v>
      </c>
      <c r="H1336" s="93"/>
    </row>
    <row r="1337" customHeight="1" spans="1:8">
      <c r="A1337" s="115"/>
      <c r="B1337" s="141"/>
      <c r="C1337" s="96" t="s">
        <v>78</v>
      </c>
      <c r="D1337" s="97" t="s">
        <v>59</v>
      </c>
      <c r="E1337" s="96">
        <v>50.61</v>
      </c>
      <c r="F1337" s="95">
        <v>560</v>
      </c>
      <c r="G1337" s="90">
        <f t="shared" si="37"/>
        <v>28341.6</v>
      </c>
      <c r="H1337" s="93"/>
    </row>
    <row r="1338" customHeight="1" spans="1:8">
      <c r="A1338" s="115"/>
      <c r="B1338" s="142"/>
      <c r="C1338" s="96" t="s">
        <v>434</v>
      </c>
      <c r="D1338" s="97" t="s">
        <v>59</v>
      </c>
      <c r="E1338" s="96">
        <v>9.67</v>
      </c>
      <c r="F1338" s="95">
        <v>160</v>
      </c>
      <c r="G1338" s="90">
        <f t="shared" si="37"/>
        <v>1547.2</v>
      </c>
      <c r="H1338" s="93"/>
    </row>
    <row r="1339" customHeight="1" spans="1:8">
      <c r="A1339" s="120"/>
      <c r="B1339" s="143" t="s">
        <v>80</v>
      </c>
      <c r="C1339" s="97"/>
      <c r="D1339" s="97"/>
      <c r="E1339" s="132"/>
      <c r="F1339" s="95"/>
      <c r="G1339" s="104">
        <f>SUM(G1326:G1338)</f>
        <v>258350.55</v>
      </c>
      <c r="H1339" s="105"/>
    </row>
    <row r="1340" customHeight="1" spans="1:8">
      <c r="A1340" s="114">
        <v>51</v>
      </c>
      <c r="B1340" s="140" t="s">
        <v>559</v>
      </c>
      <c r="C1340" s="96" t="s">
        <v>58</v>
      </c>
      <c r="D1340" s="97" t="s">
        <v>59</v>
      </c>
      <c r="E1340" s="96">
        <v>73.26</v>
      </c>
      <c r="F1340" s="95">
        <v>65</v>
      </c>
      <c r="G1340" s="90">
        <f t="shared" ref="G1340:G1346" si="38">E1340*F1340</f>
        <v>4761.9</v>
      </c>
      <c r="H1340" s="91"/>
    </row>
    <row r="1341" customHeight="1" spans="1:8">
      <c r="A1341" s="115"/>
      <c r="B1341" s="141"/>
      <c r="C1341" s="96"/>
      <c r="D1341" s="97" t="s">
        <v>59</v>
      </c>
      <c r="E1341" s="96">
        <v>9.32</v>
      </c>
      <c r="F1341" s="95">
        <v>65</v>
      </c>
      <c r="G1341" s="90">
        <f t="shared" si="38"/>
        <v>605.8</v>
      </c>
      <c r="H1341" s="93"/>
    </row>
    <row r="1342" customHeight="1" spans="1:8">
      <c r="A1342" s="115"/>
      <c r="B1342" s="141"/>
      <c r="C1342" s="141" t="s">
        <v>62</v>
      </c>
      <c r="D1342" s="97" t="s">
        <v>61</v>
      </c>
      <c r="E1342" s="96">
        <v>3.74</v>
      </c>
      <c r="F1342" s="95">
        <v>180</v>
      </c>
      <c r="G1342" s="90">
        <f t="shared" si="38"/>
        <v>673.2</v>
      </c>
      <c r="H1342" s="93"/>
    </row>
    <row r="1343" customHeight="1" spans="1:8">
      <c r="A1343" s="115"/>
      <c r="B1343" s="141"/>
      <c r="C1343" s="140" t="s">
        <v>238</v>
      </c>
      <c r="D1343" s="97" t="s">
        <v>59</v>
      </c>
      <c r="E1343" s="96">
        <v>9.32</v>
      </c>
      <c r="F1343" s="95">
        <v>120</v>
      </c>
      <c r="G1343" s="90">
        <f t="shared" si="38"/>
        <v>1118.4</v>
      </c>
      <c r="H1343" s="93"/>
    </row>
    <row r="1344" customHeight="1" spans="1:8">
      <c r="A1344" s="115"/>
      <c r="B1344" s="141"/>
      <c r="C1344" s="96" t="s">
        <v>228</v>
      </c>
      <c r="D1344" s="97" t="s">
        <v>73</v>
      </c>
      <c r="E1344" s="98">
        <v>1</v>
      </c>
      <c r="F1344" s="95">
        <v>2000</v>
      </c>
      <c r="G1344" s="90">
        <f t="shared" si="38"/>
        <v>2000</v>
      </c>
      <c r="H1344" s="93"/>
    </row>
    <row r="1345" customHeight="1" spans="1:8">
      <c r="A1345" s="115"/>
      <c r="B1345" s="141"/>
      <c r="C1345" s="96" t="s">
        <v>76</v>
      </c>
      <c r="D1345" s="97" t="s">
        <v>61</v>
      </c>
      <c r="E1345" s="96">
        <v>14.04</v>
      </c>
      <c r="F1345" s="95">
        <v>70</v>
      </c>
      <c r="G1345" s="90">
        <f t="shared" si="38"/>
        <v>982.8</v>
      </c>
      <c r="H1345" s="93"/>
    </row>
    <row r="1346" customHeight="1" spans="1:8">
      <c r="A1346" s="115"/>
      <c r="B1346" s="141"/>
      <c r="C1346" s="96" t="s">
        <v>78</v>
      </c>
      <c r="D1346" s="97" t="s">
        <v>59</v>
      </c>
      <c r="E1346" s="96">
        <v>21.67</v>
      </c>
      <c r="F1346" s="95">
        <v>560</v>
      </c>
      <c r="G1346" s="90">
        <f t="shared" si="38"/>
        <v>12135.2</v>
      </c>
      <c r="H1346" s="93"/>
    </row>
    <row r="1347" customHeight="1" spans="1:8">
      <c r="A1347" s="115"/>
      <c r="B1347" s="142"/>
      <c r="C1347" s="88" t="s">
        <v>18</v>
      </c>
      <c r="D1347" s="88" t="s">
        <v>14</v>
      </c>
      <c r="E1347" s="94">
        <v>1</v>
      </c>
      <c r="F1347" s="95">
        <v>120</v>
      </c>
      <c r="G1347" s="90">
        <v>120</v>
      </c>
      <c r="H1347" s="93"/>
    </row>
    <row r="1348" customHeight="1" spans="1:8">
      <c r="A1348" s="120"/>
      <c r="B1348" s="96" t="s">
        <v>80</v>
      </c>
      <c r="C1348" s="97"/>
      <c r="D1348" s="97"/>
      <c r="E1348" s="96"/>
      <c r="F1348" s="95"/>
      <c r="G1348" s="129">
        <f>SUM(G1340:G1347)</f>
        <v>22397.3</v>
      </c>
      <c r="H1348" s="105"/>
    </row>
    <row r="1349" customHeight="1" spans="1:8">
      <c r="A1349" s="114">
        <v>52</v>
      </c>
      <c r="B1349" s="140" t="s">
        <v>560</v>
      </c>
      <c r="C1349" s="96" t="s">
        <v>78</v>
      </c>
      <c r="D1349" s="97" t="s">
        <v>59</v>
      </c>
      <c r="E1349" s="96">
        <v>21.67</v>
      </c>
      <c r="F1349" s="95">
        <v>560</v>
      </c>
      <c r="G1349" s="90">
        <f t="shared" ref="G1349:G1369" si="39">E1349*F1349</f>
        <v>12135.2</v>
      </c>
      <c r="H1349" s="91"/>
    </row>
    <row r="1350" customHeight="1" spans="1:8">
      <c r="A1350" s="120"/>
      <c r="B1350" s="96" t="s">
        <v>80</v>
      </c>
      <c r="C1350" s="96"/>
      <c r="D1350" s="97"/>
      <c r="E1350" s="96"/>
      <c r="F1350" s="95"/>
      <c r="G1350" s="104">
        <v>12135.2</v>
      </c>
      <c r="H1350" s="105"/>
    </row>
    <row r="1351" customHeight="1" spans="1:8">
      <c r="A1351" s="114">
        <v>53</v>
      </c>
      <c r="B1351" s="96" t="s">
        <v>561</v>
      </c>
      <c r="C1351" s="96" t="s">
        <v>58</v>
      </c>
      <c r="D1351" s="97" t="s">
        <v>59</v>
      </c>
      <c r="E1351" s="96">
        <v>18.63</v>
      </c>
      <c r="F1351" s="95">
        <v>65</v>
      </c>
      <c r="G1351" s="90">
        <f t="shared" si="39"/>
        <v>1210.95</v>
      </c>
      <c r="H1351" s="91"/>
    </row>
    <row r="1352" customHeight="1" spans="1:8">
      <c r="A1352" s="115"/>
      <c r="B1352" s="96"/>
      <c r="C1352" s="96"/>
      <c r="D1352" s="97" t="s">
        <v>59</v>
      </c>
      <c r="E1352" s="96">
        <v>3.74</v>
      </c>
      <c r="F1352" s="95">
        <v>65</v>
      </c>
      <c r="G1352" s="90">
        <f t="shared" si="39"/>
        <v>243.1</v>
      </c>
      <c r="H1352" s="93"/>
    </row>
    <row r="1353" customHeight="1" spans="1:8">
      <c r="A1353" s="115"/>
      <c r="B1353" s="96"/>
      <c r="C1353" s="96"/>
      <c r="D1353" s="97" t="s">
        <v>59</v>
      </c>
      <c r="E1353" s="96">
        <v>23.7</v>
      </c>
      <c r="F1353" s="95">
        <v>65</v>
      </c>
      <c r="G1353" s="90">
        <f t="shared" si="39"/>
        <v>1540.5</v>
      </c>
      <c r="H1353" s="93"/>
    </row>
    <row r="1354" customHeight="1" spans="1:8">
      <c r="A1354" s="115"/>
      <c r="B1354" s="96"/>
      <c r="C1354" s="96"/>
      <c r="D1354" s="97" t="s">
        <v>59</v>
      </c>
      <c r="E1354" s="96">
        <v>4.56</v>
      </c>
      <c r="F1354" s="95">
        <v>65</v>
      </c>
      <c r="G1354" s="90">
        <f t="shared" si="39"/>
        <v>296.4</v>
      </c>
      <c r="H1354" s="93"/>
    </row>
    <row r="1355" customHeight="1" spans="1:8">
      <c r="A1355" s="115"/>
      <c r="B1355" s="96"/>
      <c r="C1355" s="96"/>
      <c r="D1355" s="97" t="s">
        <v>59</v>
      </c>
      <c r="E1355" s="96">
        <v>4.48</v>
      </c>
      <c r="F1355" s="95">
        <v>65</v>
      </c>
      <c r="G1355" s="90">
        <f t="shared" si="39"/>
        <v>291.2</v>
      </c>
      <c r="H1355" s="93"/>
    </row>
    <row r="1356" customHeight="1" spans="1:8">
      <c r="A1356" s="115"/>
      <c r="B1356" s="96"/>
      <c r="C1356" s="96"/>
      <c r="D1356" s="97" t="s">
        <v>59</v>
      </c>
      <c r="E1356" s="96">
        <v>1.22</v>
      </c>
      <c r="F1356" s="95">
        <v>65</v>
      </c>
      <c r="G1356" s="90">
        <f t="shared" si="39"/>
        <v>79.3</v>
      </c>
      <c r="H1356" s="93"/>
    </row>
    <row r="1357" customHeight="1" spans="1:8">
      <c r="A1357" s="115"/>
      <c r="B1357" s="96"/>
      <c r="C1357" s="96"/>
      <c r="D1357" s="97" t="s">
        <v>59</v>
      </c>
      <c r="E1357" s="96">
        <v>1.68</v>
      </c>
      <c r="F1357" s="95">
        <v>65</v>
      </c>
      <c r="G1357" s="90">
        <f t="shared" si="39"/>
        <v>109.2</v>
      </c>
      <c r="H1357" s="93"/>
    </row>
    <row r="1358" customHeight="1" spans="1:8">
      <c r="A1358" s="115"/>
      <c r="B1358" s="96"/>
      <c r="C1358" s="96" t="s">
        <v>122</v>
      </c>
      <c r="D1358" s="97" t="s">
        <v>61</v>
      </c>
      <c r="E1358" s="96">
        <v>6.21</v>
      </c>
      <c r="F1358" s="95">
        <v>320</v>
      </c>
      <c r="G1358" s="90">
        <f t="shared" si="39"/>
        <v>1987.2</v>
      </c>
      <c r="H1358" s="93"/>
    </row>
    <row r="1359" customHeight="1" spans="1:8">
      <c r="A1359" s="115"/>
      <c r="B1359" s="96"/>
      <c r="C1359" s="96"/>
      <c r="D1359" s="97" t="s">
        <v>61</v>
      </c>
      <c r="E1359" s="96">
        <v>0.37</v>
      </c>
      <c r="F1359" s="95">
        <v>320</v>
      </c>
      <c r="G1359" s="90">
        <f t="shared" si="39"/>
        <v>118.4</v>
      </c>
      <c r="H1359" s="93"/>
    </row>
    <row r="1360" customHeight="1" spans="1:8">
      <c r="A1360" s="115"/>
      <c r="B1360" s="96"/>
      <c r="C1360" s="96"/>
      <c r="D1360" s="97" t="s">
        <v>61</v>
      </c>
      <c r="E1360" s="96">
        <v>0.32</v>
      </c>
      <c r="F1360" s="95">
        <v>320</v>
      </c>
      <c r="G1360" s="90">
        <f t="shared" si="39"/>
        <v>102.4</v>
      </c>
      <c r="H1360" s="93"/>
    </row>
    <row r="1361" customHeight="1" spans="1:8">
      <c r="A1361" s="115"/>
      <c r="B1361" s="96"/>
      <c r="C1361" s="96" t="s">
        <v>132</v>
      </c>
      <c r="D1361" s="97" t="s">
        <v>61</v>
      </c>
      <c r="E1361" s="96">
        <v>11.34</v>
      </c>
      <c r="F1361" s="95">
        <v>80</v>
      </c>
      <c r="G1361" s="90">
        <f t="shared" si="39"/>
        <v>907.2</v>
      </c>
      <c r="H1361" s="93"/>
    </row>
    <row r="1362" customHeight="1" spans="1:8">
      <c r="A1362" s="115"/>
      <c r="B1362" s="96"/>
      <c r="C1362" s="96"/>
      <c r="D1362" s="97" t="s">
        <v>61</v>
      </c>
      <c r="E1362" s="96">
        <v>2.43</v>
      </c>
      <c r="F1362" s="95">
        <v>80</v>
      </c>
      <c r="G1362" s="90">
        <f t="shared" si="39"/>
        <v>194.4</v>
      </c>
      <c r="H1362" s="93"/>
    </row>
    <row r="1363" customHeight="1" spans="1:8">
      <c r="A1363" s="115"/>
      <c r="B1363" s="96"/>
      <c r="C1363" s="96"/>
      <c r="D1363" s="97" t="s">
        <v>61</v>
      </c>
      <c r="E1363" s="96">
        <v>1.97</v>
      </c>
      <c r="F1363" s="95">
        <v>80</v>
      </c>
      <c r="G1363" s="90">
        <f t="shared" si="39"/>
        <v>157.6</v>
      </c>
      <c r="H1363" s="93"/>
    </row>
    <row r="1364" customHeight="1" spans="1:8">
      <c r="A1364" s="115"/>
      <c r="B1364" s="96"/>
      <c r="C1364" s="96" t="s">
        <v>62</v>
      </c>
      <c r="D1364" s="97" t="s">
        <v>61</v>
      </c>
      <c r="E1364" s="96">
        <v>8.66</v>
      </c>
      <c r="F1364" s="95">
        <v>180</v>
      </c>
      <c r="G1364" s="90">
        <f t="shared" si="39"/>
        <v>1558.8</v>
      </c>
      <c r="H1364" s="93"/>
    </row>
    <row r="1365" customHeight="1" spans="1:8">
      <c r="A1365" s="115"/>
      <c r="B1365" s="96"/>
      <c r="C1365" s="96" t="s">
        <v>68</v>
      </c>
      <c r="D1365" s="97" t="s">
        <v>59</v>
      </c>
      <c r="E1365" s="96">
        <v>47.46</v>
      </c>
      <c r="F1365" s="95">
        <v>120</v>
      </c>
      <c r="G1365" s="90">
        <f t="shared" si="39"/>
        <v>5695.2</v>
      </c>
      <c r="H1365" s="93"/>
    </row>
    <row r="1366" customHeight="1" spans="1:8">
      <c r="A1366" s="115"/>
      <c r="B1366" s="96"/>
      <c r="C1366" s="96" t="s">
        <v>228</v>
      </c>
      <c r="D1366" s="97" t="s">
        <v>73</v>
      </c>
      <c r="E1366" s="98">
        <v>1</v>
      </c>
      <c r="F1366" s="95">
        <v>2000</v>
      </c>
      <c r="G1366" s="90">
        <f t="shared" si="39"/>
        <v>2000</v>
      </c>
      <c r="H1366" s="93"/>
    </row>
    <row r="1367" customHeight="1" spans="1:8">
      <c r="A1367" s="115"/>
      <c r="B1367" s="96"/>
      <c r="C1367" s="96" t="s">
        <v>76</v>
      </c>
      <c r="D1367" s="97" t="s">
        <v>61</v>
      </c>
      <c r="E1367" s="96">
        <v>7.2</v>
      </c>
      <c r="F1367" s="95">
        <v>70</v>
      </c>
      <c r="G1367" s="90">
        <f t="shared" si="39"/>
        <v>504</v>
      </c>
      <c r="H1367" s="93"/>
    </row>
    <row r="1368" customHeight="1" spans="1:8">
      <c r="A1368" s="115"/>
      <c r="B1368" s="96"/>
      <c r="C1368" s="96" t="s">
        <v>77</v>
      </c>
      <c r="D1368" s="97" t="s">
        <v>59</v>
      </c>
      <c r="E1368" s="96">
        <v>26.06</v>
      </c>
      <c r="F1368" s="95">
        <v>820</v>
      </c>
      <c r="G1368" s="90">
        <f t="shared" si="39"/>
        <v>21369.2</v>
      </c>
      <c r="H1368" s="93"/>
    </row>
    <row r="1369" customHeight="1" spans="1:8">
      <c r="A1369" s="115"/>
      <c r="B1369" s="96"/>
      <c r="C1369" s="96" t="s">
        <v>254</v>
      </c>
      <c r="D1369" s="97" t="s">
        <v>59</v>
      </c>
      <c r="E1369" s="96">
        <v>2.46</v>
      </c>
      <c r="F1369" s="95">
        <v>560</v>
      </c>
      <c r="G1369" s="90">
        <f t="shared" si="39"/>
        <v>1377.6</v>
      </c>
      <c r="H1369" s="93"/>
    </row>
    <row r="1370" customHeight="1" spans="1:8">
      <c r="A1370" s="120"/>
      <c r="B1370" s="96" t="s">
        <v>80</v>
      </c>
      <c r="C1370" s="96"/>
      <c r="D1370" s="97"/>
      <c r="E1370" s="96"/>
      <c r="F1370" s="95"/>
      <c r="G1370" s="104">
        <f>SUM(G1351:G1369)</f>
        <v>39742.65</v>
      </c>
      <c r="H1370" s="105"/>
    </row>
    <row r="1371" customHeight="1" spans="1:8">
      <c r="A1371" s="114">
        <v>54</v>
      </c>
      <c r="B1371" s="96" t="s">
        <v>562</v>
      </c>
      <c r="C1371" s="96" t="s">
        <v>58</v>
      </c>
      <c r="D1371" s="97" t="s">
        <v>59</v>
      </c>
      <c r="E1371" s="96">
        <v>13.72</v>
      </c>
      <c r="F1371" s="95">
        <v>65</v>
      </c>
      <c r="G1371" s="90">
        <f t="shared" ref="G1371:G1379" si="40">E1371*F1371</f>
        <v>891.8</v>
      </c>
      <c r="H1371" s="91"/>
    </row>
    <row r="1372" customHeight="1" spans="1:8">
      <c r="A1372" s="115"/>
      <c r="B1372" s="96"/>
      <c r="C1372" s="96"/>
      <c r="D1372" s="97" t="s">
        <v>59</v>
      </c>
      <c r="E1372" s="96">
        <v>43.56</v>
      </c>
      <c r="F1372" s="95">
        <v>65</v>
      </c>
      <c r="G1372" s="90">
        <f t="shared" si="40"/>
        <v>2831.4</v>
      </c>
      <c r="H1372" s="93"/>
    </row>
    <row r="1373" customHeight="1" spans="1:8">
      <c r="A1373" s="115"/>
      <c r="B1373" s="96"/>
      <c r="C1373" s="96" t="s">
        <v>62</v>
      </c>
      <c r="D1373" s="97" t="s">
        <v>61</v>
      </c>
      <c r="E1373" s="96">
        <v>13.86</v>
      </c>
      <c r="F1373" s="95">
        <v>180</v>
      </c>
      <c r="G1373" s="90">
        <f t="shared" si="40"/>
        <v>2494.8</v>
      </c>
      <c r="H1373" s="93"/>
    </row>
    <row r="1374" customHeight="1" spans="1:8">
      <c r="A1374" s="115"/>
      <c r="B1374" s="96"/>
      <c r="C1374" s="96" t="s">
        <v>563</v>
      </c>
      <c r="D1374" s="97" t="s">
        <v>59</v>
      </c>
      <c r="E1374" s="96">
        <v>12.4</v>
      </c>
      <c r="F1374" s="95">
        <v>340</v>
      </c>
      <c r="G1374" s="90">
        <f t="shared" si="40"/>
        <v>4216</v>
      </c>
      <c r="H1374" s="93"/>
    </row>
    <row r="1375" customHeight="1" spans="1:8">
      <c r="A1375" s="115"/>
      <c r="B1375" s="96"/>
      <c r="C1375" s="96" t="s">
        <v>228</v>
      </c>
      <c r="D1375" s="97" t="s">
        <v>73</v>
      </c>
      <c r="E1375" s="98">
        <v>1</v>
      </c>
      <c r="F1375" s="95">
        <v>2000</v>
      </c>
      <c r="G1375" s="90">
        <f t="shared" si="40"/>
        <v>2000</v>
      </c>
      <c r="H1375" s="93"/>
    </row>
    <row r="1376" customHeight="1" spans="1:8">
      <c r="A1376" s="115"/>
      <c r="B1376" s="96"/>
      <c r="C1376" s="96" t="s">
        <v>75</v>
      </c>
      <c r="D1376" s="97" t="s">
        <v>73</v>
      </c>
      <c r="E1376" s="98">
        <v>1</v>
      </c>
      <c r="F1376" s="95">
        <v>4000</v>
      </c>
      <c r="G1376" s="90">
        <f t="shared" si="40"/>
        <v>4000</v>
      </c>
      <c r="H1376" s="93"/>
    </row>
    <row r="1377" customHeight="1" spans="1:8">
      <c r="A1377" s="115"/>
      <c r="B1377" s="96"/>
      <c r="C1377" s="96" t="s">
        <v>77</v>
      </c>
      <c r="D1377" s="97" t="s">
        <v>59</v>
      </c>
      <c r="E1377" s="96">
        <v>84.3</v>
      </c>
      <c r="F1377" s="95">
        <v>820</v>
      </c>
      <c r="G1377" s="90">
        <f t="shared" si="40"/>
        <v>69126</v>
      </c>
      <c r="H1377" s="93"/>
    </row>
    <row r="1378" customHeight="1" spans="1:8">
      <c r="A1378" s="115"/>
      <c r="B1378" s="96"/>
      <c r="C1378" s="96" t="s">
        <v>78</v>
      </c>
      <c r="D1378" s="97" t="s">
        <v>59</v>
      </c>
      <c r="E1378" s="96">
        <v>63.86</v>
      </c>
      <c r="F1378" s="95">
        <v>560</v>
      </c>
      <c r="G1378" s="90">
        <f t="shared" si="40"/>
        <v>35761.6</v>
      </c>
      <c r="H1378" s="93"/>
    </row>
    <row r="1379" customHeight="1" spans="1:8">
      <c r="A1379" s="115"/>
      <c r="B1379" s="96"/>
      <c r="C1379" s="96" t="s">
        <v>434</v>
      </c>
      <c r="D1379" s="97" t="s">
        <v>59</v>
      </c>
      <c r="E1379" s="96">
        <v>73.85</v>
      </c>
      <c r="F1379" s="95">
        <v>160</v>
      </c>
      <c r="G1379" s="90">
        <f t="shared" si="40"/>
        <v>11816</v>
      </c>
      <c r="H1379" s="93"/>
    </row>
    <row r="1380" customHeight="1" spans="1:8">
      <c r="A1380" s="120"/>
      <c r="B1380" s="86" t="s">
        <v>80</v>
      </c>
      <c r="C1380" s="88"/>
      <c r="D1380" s="88"/>
      <c r="E1380" s="94"/>
      <c r="F1380" s="95"/>
      <c r="G1380" s="104">
        <f>SUM(G1371:G1379)</f>
        <v>133137.6</v>
      </c>
      <c r="H1380" s="105"/>
    </row>
    <row r="1381" customHeight="1" spans="1:8">
      <c r="A1381" s="114">
        <v>55</v>
      </c>
      <c r="B1381" s="96" t="s">
        <v>564</v>
      </c>
      <c r="C1381" s="96" t="s">
        <v>147</v>
      </c>
      <c r="D1381" s="97" t="s">
        <v>59</v>
      </c>
      <c r="E1381" s="96">
        <v>64.45</v>
      </c>
      <c r="F1381" s="95">
        <v>420</v>
      </c>
      <c r="G1381" s="90">
        <f t="shared" ref="G1381:G1385" si="41">E1381*F1381</f>
        <v>27069</v>
      </c>
      <c r="H1381" s="91"/>
    </row>
    <row r="1382" customHeight="1" spans="1:8">
      <c r="A1382" s="120"/>
      <c r="B1382" s="96" t="s">
        <v>80</v>
      </c>
      <c r="C1382" s="96"/>
      <c r="D1382" s="97"/>
      <c r="E1382" s="96"/>
      <c r="F1382" s="95"/>
      <c r="G1382" s="104">
        <v>27069</v>
      </c>
      <c r="H1382" s="105"/>
    </row>
    <row r="1383" customHeight="1" spans="1:8">
      <c r="A1383" s="114">
        <v>56</v>
      </c>
      <c r="B1383" s="96" t="s">
        <v>565</v>
      </c>
      <c r="C1383" s="96" t="s">
        <v>68</v>
      </c>
      <c r="D1383" s="97" t="s">
        <v>59</v>
      </c>
      <c r="E1383" s="96">
        <v>56.64</v>
      </c>
      <c r="F1383" s="95">
        <v>120</v>
      </c>
      <c r="G1383" s="90">
        <f t="shared" si="41"/>
        <v>6796.8</v>
      </c>
      <c r="H1383" s="91"/>
    </row>
    <row r="1384" customHeight="1" spans="1:8">
      <c r="A1384" s="115"/>
      <c r="B1384" s="96"/>
      <c r="C1384" s="96" t="s">
        <v>77</v>
      </c>
      <c r="D1384" s="97" t="s">
        <v>59</v>
      </c>
      <c r="E1384" s="96">
        <v>103.27</v>
      </c>
      <c r="F1384" s="95">
        <v>820</v>
      </c>
      <c r="G1384" s="90">
        <f t="shared" si="41"/>
        <v>84681.4</v>
      </c>
      <c r="H1384" s="93"/>
    </row>
    <row r="1385" customHeight="1" spans="1:8">
      <c r="A1385" s="115"/>
      <c r="B1385" s="96"/>
      <c r="C1385" s="96" t="s">
        <v>468</v>
      </c>
      <c r="D1385" s="97" t="s">
        <v>59</v>
      </c>
      <c r="E1385" s="96">
        <v>40.3</v>
      </c>
      <c r="F1385" s="95">
        <v>320</v>
      </c>
      <c r="G1385" s="90">
        <f t="shared" si="41"/>
        <v>12896</v>
      </c>
      <c r="H1385" s="93"/>
    </row>
    <row r="1386" customHeight="1" spans="1:8">
      <c r="A1386" s="120"/>
      <c r="B1386" s="96" t="s">
        <v>80</v>
      </c>
      <c r="C1386" s="96"/>
      <c r="D1386" s="97"/>
      <c r="E1386" s="96"/>
      <c r="F1386" s="95"/>
      <c r="G1386" s="104">
        <f>SUM(G1383:G1385)</f>
        <v>104374.2</v>
      </c>
      <c r="H1386" s="105"/>
    </row>
    <row r="1387" customHeight="1" spans="1:8">
      <c r="A1387" s="114">
        <v>57</v>
      </c>
      <c r="B1387" s="96" t="s">
        <v>566</v>
      </c>
      <c r="C1387" s="96" t="s">
        <v>147</v>
      </c>
      <c r="D1387" s="97" t="s">
        <v>59</v>
      </c>
      <c r="E1387" s="96">
        <v>32.45</v>
      </c>
      <c r="F1387" s="95">
        <v>420</v>
      </c>
      <c r="G1387" s="90">
        <f t="shared" ref="G1387:G1394" si="42">E1387*F1387</f>
        <v>13629</v>
      </c>
      <c r="H1387" s="91"/>
    </row>
    <row r="1388" customHeight="1" spans="1:8">
      <c r="A1388" s="120"/>
      <c r="B1388" s="96" t="s">
        <v>80</v>
      </c>
      <c r="C1388" s="96"/>
      <c r="D1388" s="97"/>
      <c r="E1388" s="96"/>
      <c r="F1388" s="95"/>
      <c r="G1388" s="104">
        <f>SUM(G1387:G1387)</f>
        <v>13629</v>
      </c>
      <c r="H1388" s="105"/>
    </row>
    <row r="1389" customHeight="1" spans="1:8">
      <c r="A1389" s="114">
        <v>58</v>
      </c>
      <c r="B1389" s="96" t="s">
        <v>567</v>
      </c>
      <c r="C1389" s="96" t="s">
        <v>147</v>
      </c>
      <c r="D1389" s="97" t="s">
        <v>59</v>
      </c>
      <c r="E1389" s="96">
        <v>32.45</v>
      </c>
      <c r="F1389" s="95">
        <v>420</v>
      </c>
      <c r="G1389" s="90">
        <f t="shared" si="42"/>
        <v>13629</v>
      </c>
      <c r="H1389" s="91"/>
    </row>
    <row r="1390" customHeight="1" spans="1:8">
      <c r="A1390" s="120"/>
      <c r="B1390" s="96" t="s">
        <v>80</v>
      </c>
      <c r="C1390" s="96"/>
      <c r="D1390" s="97"/>
      <c r="E1390" s="96"/>
      <c r="F1390" s="95"/>
      <c r="G1390" s="104">
        <f>SUM(G1389:G1389)</f>
        <v>13629</v>
      </c>
      <c r="H1390" s="105"/>
    </row>
    <row r="1391" customHeight="1" spans="1:8">
      <c r="A1391" s="114">
        <v>59</v>
      </c>
      <c r="B1391" s="140" t="s">
        <v>568</v>
      </c>
      <c r="C1391" s="141" t="s">
        <v>58</v>
      </c>
      <c r="D1391" s="97" t="s">
        <v>59</v>
      </c>
      <c r="E1391" s="96">
        <v>12.25</v>
      </c>
      <c r="F1391" s="95">
        <v>65</v>
      </c>
      <c r="G1391" s="90">
        <f t="shared" si="42"/>
        <v>796.25</v>
      </c>
      <c r="H1391" s="91"/>
    </row>
    <row r="1392" customHeight="1" spans="1:8">
      <c r="A1392" s="115"/>
      <c r="B1392" s="141"/>
      <c r="C1392" s="96" t="s">
        <v>66</v>
      </c>
      <c r="D1392" s="97" t="s">
        <v>61</v>
      </c>
      <c r="E1392" s="96">
        <v>0.44</v>
      </c>
      <c r="F1392" s="95">
        <v>120</v>
      </c>
      <c r="G1392" s="90">
        <f t="shared" si="42"/>
        <v>52.8</v>
      </c>
      <c r="H1392" s="93"/>
    </row>
    <row r="1393" customHeight="1" spans="1:8">
      <c r="A1393" s="115"/>
      <c r="B1393" s="141"/>
      <c r="C1393" s="96"/>
      <c r="D1393" s="97" t="s">
        <v>61</v>
      </c>
      <c r="E1393" s="96">
        <v>0.13</v>
      </c>
      <c r="F1393" s="95">
        <v>120</v>
      </c>
      <c r="G1393" s="90">
        <f t="shared" si="42"/>
        <v>15.6</v>
      </c>
      <c r="H1393" s="93"/>
    </row>
    <row r="1394" customHeight="1" spans="1:8">
      <c r="A1394" s="115"/>
      <c r="B1394" s="142"/>
      <c r="C1394" s="96" t="s">
        <v>240</v>
      </c>
      <c r="D1394" s="97" t="s">
        <v>59</v>
      </c>
      <c r="E1394" s="96">
        <v>8.47</v>
      </c>
      <c r="F1394" s="95">
        <v>560</v>
      </c>
      <c r="G1394" s="90">
        <f t="shared" si="42"/>
        <v>4743.2</v>
      </c>
      <c r="H1394" s="93"/>
    </row>
    <row r="1395" customHeight="1" spans="1:8">
      <c r="A1395" s="120"/>
      <c r="B1395" s="86" t="s">
        <v>80</v>
      </c>
      <c r="C1395" s="88"/>
      <c r="D1395" s="88"/>
      <c r="E1395" s="94"/>
      <c r="F1395" s="95"/>
      <c r="G1395" s="104">
        <f>SUM(G1391:G1394)</f>
        <v>5607.85</v>
      </c>
      <c r="H1395" s="105"/>
    </row>
    <row r="1396" customHeight="1" spans="1:8">
      <c r="A1396" s="114">
        <v>60</v>
      </c>
      <c r="B1396" s="144" t="s">
        <v>569</v>
      </c>
      <c r="C1396" s="96" t="s">
        <v>58</v>
      </c>
      <c r="D1396" s="97" t="s">
        <v>59</v>
      </c>
      <c r="E1396" s="145">
        <v>19.0734</v>
      </c>
      <c r="F1396" s="95">
        <v>65</v>
      </c>
      <c r="G1396" s="90">
        <f t="shared" ref="G1396:G1415" si="43">E1396*F1396</f>
        <v>1239.771</v>
      </c>
      <c r="H1396" s="91"/>
    </row>
    <row r="1397" customHeight="1" spans="1:8">
      <c r="A1397" s="115"/>
      <c r="B1397" s="144"/>
      <c r="C1397" s="96"/>
      <c r="D1397" s="97" t="s">
        <v>59</v>
      </c>
      <c r="E1397" s="145">
        <v>3.5109</v>
      </c>
      <c r="F1397" s="95">
        <v>65</v>
      </c>
      <c r="G1397" s="90">
        <f t="shared" si="43"/>
        <v>228.2085</v>
      </c>
      <c r="H1397" s="93"/>
    </row>
    <row r="1398" customHeight="1" spans="1:8">
      <c r="A1398" s="115"/>
      <c r="B1398" s="144"/>
      <c r="C1398" s="96"/>
      <c r="D1398" s="97" t="s">
        <v>59</v>
      </c>
      <c r="E1398" s="145">
        <v>2.15</v>
      </c>
      <c r="F1398" s="95">
        <v>65</v>
      </c>
      <c r="G1398" s="90">
        <f t="shared" si="43"/>
        <v>139.75</v>
      </c>
      <c r="H1398" s="93"/>
    </row>
    <row r="1399" customHeight="1" spans="1:8">
      <c r="A1399" s="115"/>
      <c r="B1399" s="144"/>
      <c r="C1399" s="96"/>
      <c r="D1399" s="97" t="s">
        <v>59</v>
      </c>
      <c r="E1399" s="145">
        <v>16.65</v>
      </c>
      <c r="F1399" s="95">
        <v>65</v>
      </c>
      <c r="G1399" s="90">
        <f t="shared" si="43"/>
        <v>1082.25</v>
      </c>
      <c r="H1399" s="93"/>
    </row>
    <row r="1400" customHeight="1" spans="1:8">
      <c r="A1400" s="115"/>
      <c r="B1400" s="144"/>
      <c r="C1400" s="96"/>
      <c r="D1400" s="97" t="s">
        <v>59</v>
      </c>
      <c r="E1400" s="145">
        <v>5.44</v>
      </c>
      <c r="F1400" s="95">
        <v>65</v>
      </c>
      <c r="G1400" s="90">
        <f t="shared" si="43"/>
        <v>353.6</v>
      </c>
      <c r="H1400" s="93"/>
    </row>
    <row r="1401" customHeight="1" spans="1:8">
      <c r="A1401" s="115"/>
      <c r="B1401" s="144"/>
      <c r="C1401" s="96"/>
      <c r="D1401" s="97" t="s">
        <v>59</v>
      </c>
      <c r="E1401" s="145">
        <v>9.03</v>
      </c>
      <c r="F1401" s="95">
        <v>65</v>
      </c>
      <c r="G1401" s="90">
        <f t="shared" si="43"/>
        <v>586.95</v>
      </c>
      <c r="H1401" s="93"/>
    </row>
    <row r="1402" customHeight="1" spans="1:8">
      <c r="A1402" s="115"/>
      <c r="B1402" s="144"/>
      <c r="C1402" s="96"/>
      <c r="D1402" s="97" t="s">
        <v>59</v>
      </c>
      <c r="E1402" s="145">
        <v>24.48</v>
      </c>
      <c r="F1402" s="95">
        <v>65</v>
      </c>
      <c r="G1402" s="90">
        <f t="shared" si="43"/>
        <v>1591.2</v>
      </c>
      <c r="H1402" s="93"/>
    </row>
    <row r="1403" customHeight="1" spans="1:8">
      <c r="A1403" s="115"/>
      <c r="B1403" s="144"/>
      <c r="C1403" s="96"/>
      <c r="D1403" s="97" t="s">
        <v>59</v>
      </c>
      <c r="E1403" s="145">
        <v>110.36</v>
      </c>
      <c r="F1403" s="95">
        <v>65</v>
      </c>
      <c r="G1403" s="90">
        <f t="shared" si="43"/>
        <v>7173.4</v>
      </c>
      <c r="H1403" s="93"/>
    </row>
    <row r="1404" customHeight="1" spans="1:8">
      <c r="A1404" s="115"/>
      <c r="B1404" s="144"/>
      <c r="C1404" s="96"/>
      <c r="D1404" s="97" t="s">
        <v>59</v>
      </c>
      <c r="E1404" s="145">
        <v>151.7</v>
      </c>
      <c r="F1404" s="95">
        <v>65</v>
      </c>
      <c r="G1404" s="90">
        <f t="shared" si="43"/>
        <v>9860.5</v>
      </c>
      <c r="H1404" s="93"/>
    </row>
    <row r="1405" customHeight="1" spans="1:8">
      <c r="A1405" s="115"/>
      <c r="B1405" s="144"/>
      <c r="C1405" s="96" t="s">
        <v>60</v>
      </c>
      <c r="D1405" s="97" t="s">
        <v>61</v>
      </c>
      <c r="E1405" s="145">
        <v>3.666</v>
      </c>
      <c r="F1405" s="95">
        <v>180</v>
      </c>
      <c r="G1405" s="90">
        <f t="shared" si="43"/>
        <v>659.88</v>
      </c>
      <c r="H1405" s="93"/>
    </row>
    <row r="1406" customHeight="1" spans="1:8">
      <c r="A1406" s="115"/>
      <c r="B1406" s="144"/>
      <c r="C1406" s="96"/>
      <c r="D1406" s="97" t="s">
        <v>61</v>
      </c>
      <c r="E1406" s="145">
        <v>10.296</v>
      </c>
      <c r="F1406" s="95">
        <v>180</v>
      </c>
      <c r="G1406" s="90">
        <f t="shared" si="43"/>
        <v>1853.28</v>
      </c>
      <c r="H1406" s="93"/>
    </row>
    <row r="1407" customHeight="1" spans="1:8">
      <c r="A1407" s="115"/>
      <c r="B1407" s="144"/>
      <c r="C1407" s="96"/>
      <c r="D1407" s="97" t="s">
        <v>61</v>
      </c>
      <c r="E1407" s="145">
        <v>42.372</v>
      </c>
      <c r="F1407" s="95">
        <v>180</v>
      </c>
      <c r="G1407" s="90">
        <f t="shared" si="43"/>
        <v>7626.96</v>
      </c>
      <c r="H1407" s="93"/>
    </row>
    <row r="1408" customHeight="1" spans="1:8">
      <c r="A1408" s="115"/>
      <c r="B1408" s="144"/>
      <c r="C1408" s="96"/>
      <c r="D1408" s="97" t="s">
        <v>61</v>
      </c>
      <c r="E1408" s="145">
        <v>7.182</v>
      </c>
      <c r="F1408" s="95">
        <v>180</v>
      </c>
      <c r="G1408" s="90">
        <f t="shared" si="43"/>
        <v>1292.76</v>
      </c>
      <c r="H1408" s="93"/>
    </row>
    <row r="1409" customHeight="1" spans="1:8">
      <c r="A1409" s="115"/>
      <c r="B1409" s="144"/>
      <c r="C1409" s="96"/>
      <c r="D1409" s="97" t="s">
        <v>61</v>
      </c>
      <c r="E1409" s="145">
        <v>1.512</v>
      </c>
      <c r="F1409" s="95">
        <v>180</v>
      </c>
      <c r="G1409" s="90">
        <f t="shared" si="43"/>
        <v>272.16</v>
      </c>
      <c r="H1409" s="93"/>
    </row>
    <row r="1410" customHeight="1" spans="1:8">
      <c r="A1410" s="115"/>
      <c r="B1410" s="144"/>
      <c r="C1410" s="96" t="s">
        <v>62</v>
      </c>
      <c r="D1410" s="97" t="s">
        <v>61</v>
      </c>
      <c r="E1410" s="145">
        <v>4.56</v>
      </c>
      <c r="F1410" s="95">
        <v>180</v>
      </c>
      <c r="G1410" s="90">
        <f t="shared" si="43"/>
        <v>820.8</v>
      </c>
      <c r="H1410" s="93"/>
    </row>
    <row r="1411" customHeight="1" spans="1:8">
      <c r="A1411" s="115"/>
      <c r="B1411" s="144"/>
      <c r="C1411" s="96" t="s">
        <v>65</v>
      </c>
      <c r="D1411" s="97" t="s">
        <v>59</v>
      </c>
      <c r="E1411" s="145">
        <v>10.88</v>
      </c>
      <c r="F1411" s="95">
        <v>65</v>
      </c>
      <c r="G1411" s="90">
        <f t="shared" si="43"/>
        <v>707.2</v>
      </c>
      <c r="H1411" s="93"/>
    </row>
    <row r="1412" customHeight="1" spans="1:8">
      <c r="A1412" s="115"/>
      <c r="B1412" s="144"/>
      <c r="C1412" s="96" t="s">
        <v>105</v>
      </c>
      <c r="D1412" s="97" t="s">
        <v>61</v>
      </c>
      <c r="E1412" s="145">
        <v>12.465</v>
      </c>
      <c r="F1412" s="95">
        <v>85</v>
      </c>
      <c r="G1412" s="90">
        <f t="shared" si="43"/>
        <v>1059.525</v>
      </c>
      <c r="H1412" s="93"/>
    </row>
    <row r="1413" customHeight="1" spans="1:8">
      <c r="A1413" s="115"/>
      <c r="B1413" s="144"/>
      <c r="C1413" s="96" t="s">
        <v>64</v>
      </c>
      <c r="D1413" s="97" t="s">
        <v>61</v>
      </c>
      <c r="E1413" s="145">
        <v>2.7456</v>
      </c>
      <c r="F1413" s="95">
        <v>340</v>
      </c>
      <c r="G1413" s="90">
        <f t="shared" si="43"/>
        <v>933.504</v>
      </c>
      <c r="H1413" s="93"/>
    </row>
    <row r="1414" customHeight="1" spans="1:8">
      <c r="A1414" s="115"/>
      <c r="B1414" s="144"/>
      <c r="C1414" s="96" t="s">
        <v>77</v>
      </c>
      <c r="D1414" s="97" t="s">
        <v>59</v>
      </c>
      <c r="E1414" s="145">
        <v>26.09</v>
      </c>
      <c r="F1414" s="95">
        <v>820</v>
      </c>
      <c r="G1414" s="90">
        <f t="shared" si="43"/>
        <v>21393.8</v>
      </c>
      <c r="H1414" s="93"/>
    </row>
    <row r="1415" customHeight="1" spans="1:8">
      <c r="A1415" s="115"/>
      <c r="B1415" s="144"/>
      <c r="C1415" s="96" t="s">
        <v>78</v>
      </c>
      <c r="D1415" s="97" t="s">
        <v>59</v>
      </c>
      <c r="E1415" s="145">
        <v>237.9</v>
      </c>
      <c r="F1415" s="95">
        <v>560</v>
      </c>
      <c r="G1415" s="90">
        <f t="shared" si="43"/>
        <v>133224</v>
      </c>
      <c r="H1415" s="93"/>
    </row>
    <row r="1416" customHeight="1" spans="1:8">
      <c r="A1416" s="120"/>
      <c r="B1416" s="146" t="s">
        <v>80</v>
      </c>
      <c r="C1416" s="96"/>
      <c r="D1416" s="96"/>
      <c r="E1416" s="145"/>
      <c r="F1416" s="95"/>
      <c r="G1416" s="104">
        <f>SUM(G1396:G1415)</f>
        <v>192099.4985</v>
      </c>
      <c r="H1416" s="105"/>
    </row>
  </sheetData>
  <mergeCells count="295">
    <mergeCell ref="A1:H1"/>
    <mergeCell ref="A2:H2"/>
    <mergeCell ref="C3:G3"/>
    <mergeCell ref="A3:A5"/>
    <mergeCell ref="A6:A48"/>
    <mergeCell ref="A49:A59"/>
    <mergeCell ref="A60:A61"/>
    <mergeCell ref="A62:A112"/>
    <mergeCell ref="A113:A169"/>
    <mergeCell ref="A170:A172"/>
    <mergeCell ref="A173:A216"/>
    <mergeCell ref="A217:A238"/>
    <mergeCell ref="A239:A257"/>
    <mergeCell ref="A258:A329"/>
    <mergeCell ref="A330:A343"/>
    <mergeCell ref="A344:A372"/>
    <mergeCell ref="A373:A401"/>
    <mergeCell ref="A402:A416"/>
    <mergeCell ref="A417:A431"/>
    <mergeCell ref="A432:A463"/>
    <mergeCell ref="A464:A513"/>
    <mergeCell ref="A514:A516"/>
    <mergeCell ref="A517:A565"/>
    <mergeCell ref="A566:A607"/>
    <mergeCell ref="A608:A615"/>
    <mergeCell ref="A616:A622"/>
    <mergeCell ref="A623:A663"/>
    <mergeCell ref="A664:A665"/>
    <mergeCell ref="A666:A685"/>
    <mergeCell ref="A686:A687"/>
    <mergeCell ref="A688:A715"/>
    <mergeCell ref="A716:A755"/>
    <mergeCell ref="A756:A813"/>
    <mergeCell ref="A814:A818"/>
    <mergeCell ref="A819:A884"/>
    <mergeCell ref="A885:A953"/>
    <mergeCell ref="A954:A967"/>
    <mergeCell ref="A968:A1001"/>
    <mergeCell ref="A1002:A1013"/>
    <mergeCell ref="A1014:A1048"/>
    <mergeCell ref="A1049:A1088"/>
    <mergeCell ref="A1089:A1134"/>
    <mergeCell ref="A1135:A1139"/>
    <mergeCell ref="A1140:A1153"/>
    <mergeCell ref="A1154:A1162"/>
    <mergeCell ref="A1163:A1213"/>
    <mergeCell ref="A1214:A1232"/>
    <mergeCell ref="A1233:A1269"/>
    <mergeCell ref="A1270:A1272"/>
    <mergeCell ref="A1273:A1278"/>
    <mergeCell ref="A1279:A1282"/>
    <mergeCell ref="A1283:A1319"/>
    <mergeCell ref="A1320:A1325"/>
    <mergeCell ref="A1326:A1339"/>
    <mergeCell ref="A1340:A1348"/>
    <mergeCell ref="A1349:A1350"/>
    <mergeCell ref="A1351:A1370"/>
    <mergeCell ref="A1371:A1380"/>
    <mergeCell ref="A1381:A1382"/>
    <mergeCell ref="A1383:A1386"/>
    <mergeCell ref="A1387:A1388"/>
    <mergeCell ref="A1389:A1390"/>
    <mergeCell ref="A1391:A1395"/>
    <mergeCell ref="A1396:A1416"/>
    <mergeCell ref="B3:B5"/>
    <mergeCell ref="B6:B47"/>
    <mergeCell ref="B49:B58"/>
    <mergeCell ref="B62:B111"/>
    <mergeCell ref="B113:B168"/>
    <mergeCell ref="B170:B171"/>
    <mergeCell ref="B173:B215"/>
    <mergeCell ref="B217:B237"/>
    <mergeCell ref="B239:B256"/>
    <mergeCell ref="B258:B328"/>
    <mergeCell ref="B330:B342"/>
    <mergeCell ref="B344:B371"/>
    <mergeCell ref="B373:B400"/>
    <mergeCell ref="B402:B415"/>
    <mergeCell ref="B417:B430"/>
    <mergeCell ref="B432:B462"/>
    <mergeCell ref="B464:B512"/>
    <mergeCell ref="B514:B515"/>
    <mergeCell ref="B517:B564"/>
    <mergeCell ref="B566:B606"/>
    <mergeCell ref="B608:B614"/>
    <mergeCell ref="B616:B621"/>
    <mergeCell ref="B623:B662"/>
    <mergeCell ref="B666:B684"/>
    <mergeCell ref="B688:B714"/>
    <mergeCell ref="B716:B754"/>
    <mergeCell ref="B756:B812"/>
    <mergeCell ref="B814:B817"/>
    <mergeCell ref="B819:B860"/>
    <mergeCell ref="B861:B883"/>
    <mergeCell ref="B885:B952"/>
    <mergeCell ref="B954:B966"/>
    <mergeCell ref="B968:B1000"/>
    <mergeCell ref="B1002:B1012"/>
    <mergeCell ref="B1014:B1047"/>
    <mergeCell ref="B1049:B1087"/>
    <mergeCell ref="B1089:B1097"/>
    <mergeCell ref="B1098:B1133"/>
    <mergeCell ref="B1135:B1138"/>
    <mergeCell ref="B1140:B1152"/>
    <mergeCell ref="B1154:B1161"/>
    <mergeCell ref="B1163:B1212"/>
    <mergeCell ref="B1214:B1231"/>
    <mergeCell ref="B1233:B1268"/>
    <mergeCell ref="B1270:B1271"/>
    <mergeCell ref="B1273:B1277"/>
    <mergeCell ref="B1279:B1281"/>
    <mergeCell ref="B1283:B1318"/>
    <mergeCell ref="B1320:B1324"/>
    <mergeCell ref="B1326:B1338"/>
    <mergeCell ref="B1340:B1347"/>
    <mergeCell ref="B1351:B1369"/>
    <mergeCell ref="B1371:B1379"/>
    <mergeCell ref="B1383:B1385"/>
    <mergeCell ref="B1391:B1394"/>
    <mergeCell ref="B1396:B1415"/>
    <mergeCell ref="C4:C5"/>
    <mergeCell ref="C24:C28"/>
    <mergeCell ref="C30:C31"/>
    <mergeCell ref="C32:C33"/>
    <mergeCell ref="C35:C37"/>
    <mergeCell ref="C39:C40"/>
    <mergeCell ref="C41:C42"/>
    <mergeCell ref="C88:C93"/>
    <mergeCell ref="C94:C95"/>
    <mergeCell ref="C96:C97"/>
    <mergeCell ref="C98:C99"/>
    <mergeCell ref="C103:C104"/>
    <mergeCell ref="C145:C152"/>
    <mergeCell ref="C153:C154"/>
    <mergeCell ref="C156:C157"/>
    <mergeCell ref="C159:C160"/>
    <mergeCell ref="C163:C164"/>
    <mergeCell ref="C188:C199"/>
    <mergeCell ref="C200:C202"/>
    <mergeCell ref="C204:C206"/>
    <mergeCell ref="C208:C209"/>
    <mergeCell ref="C210:C211"/>
    <mergeCell ref="C234:C235"/>
    <mergeCell ref="C294:C303"/>
    <mergeCell ref="C304:C307"/>
    <mergeCell ref="C308:C310"/>
    <mergeCell ref="C311:C316"/>
    <mergeCell ref="C319:C321"/>
    <mergeCell ref="C322:C323"/>
    <mergeCell ref="C352:C356"/>
    <mergeCell ref="C357:C358"/>
    <mergeCell ref="C359:C362"/>
    <mergeCell ref="C366:C367"/>
    <mergeCell ref="C379:C380"/>
    <mergeCell ref="C382:C384"/>
    <mergeCell ref="C385:C390"/>
    <mergeCell ref="C440:C445"/>
    <mergeCell ref="C446:C448"/>
    <mergeCell ref="C449:C450"/>
    <mergeCell ref="C452:C453"/>
    <mergeCell ref="C456:C457"/>
    <mergeCell ref="C487:C493"/>
    <mergeCell ref="C496:C501"/>
    <mergeCell ref="C502:C504"/>
    <mergeCell ref="C539:C545"/>
    <mergeCell ref="C547:C550"/>
    <mergeCell ref="C553:C554"/>
    <mergeCell ref="C557:C558"/>
    <mergeCell ref="C582:C586"/>
    <mergeCell ref="C587:C590"/>
    <mergeCell ref="C594:C596"/>
    <mergeCell ref="C672:C673"/>
    <mergeCell ref="C674:C675"/>
    <mergeCell ref="C727:C731"/>
    <mergeCell ref="C732:C735"/>
    <mergeCell ref="C736:C737"/>
    <mergeCell ref="C739:C740"/>
    <mergeCell ref="C741:C744"/>
    <mergeCell ref="C747:C749"/>
    <mergeCell ref="C778:C783"/>
    <mergeCell ref="C784:C786"/>
    <mergeCell ref="C787:C788"/>
    <mergeCell ref="C790:C793"/>
    <mergeCell ref="C796:C800"/>
    <mergeCell ref="C801:C803"/>
    <mergeCell ref="C804:C805"/>
    <mergeCell ref="C806:C807"/>
    <mergeCell ref="C861:C864"/>
    <mergeCell ref="C865:C869"/>
    <mergeCell ref="C872:C875"/>
    <mergeCell ref="C877:C878"/>
    <mergeCell ref="C922:C932"/>
    <mergeCell ref="C935:C939"/>
    <mergeCell ref="C940:C941"/>
    <mergeCell ref="C991:C997"/>
    <mergeCell ref="C1005:C1007"/>
    <mergeCell ref="C1037:C1039"/>
    <mergeCell ref="C1071:C1076"/>
    <mergeCell ref="C1077:C1078"/>
    <mergeCell ref="C1080:C1081"/>
    <mergeCell ref="C1098:C1108"/>
    <mergeCell ref="C1109:C1114"/>
    <mergeCell ref="C1117:C1118"/>
    <mergeCell ref="C1121:C1123"/>
    <mergeCell ref="C1125:C1128"/>
    <mergeCell ref="C1129:C1130"/>
    <mergeCell ref="C1177:C1182"/>
    <mergeCell ref="C1184:C1186"/>
    <mergeCell ref="C1187:C1189"/>
    <mergeCell ref="C1191:C1193"/>
    <mergeCell ref="C1197:C1200"/>
    <mergeCell ref="C1201:C1203"/>
    <mergeCell ref="C1252:C1255"/>
    <mergeCell ref="C1256:C1260"/>
    <mergeCell ref="C1284:C1297"/>
    <mergeCell ref="C1299:C1300"/>
    <mergeCell ref="C1301:C1303"/>
    <mergeCell ref="C1309:C1310"/>
    <mergeCell ref="C1320:C1321"/>
    <mergeCell ref="C1322:C1323"/>
    <mergeCell ref="C1326:C1327"/>
    <mergeCell ref="C1328:C1331"/>
    <mergeCell ref="C1332:C1334"/>
    <mergeCell ref="C1340:C1341"/>
    <mergeCell ref="C1351:C1357"/>
    <mergeCell ref="C1358:C1360"/>
    <mergeCell ref="C1361:C1363"/>
    <mergeCell ref="C1371:C1372"/>
    <mergeCell ref="C1392:C1393"/>
    <mergeCell ref="C1396:C1404"/>
    <mergeCell ref="C1405:C1409"/>
    <mergeCell ref="D4:D5"/>
    <mergeCell ref="E4:E5"/>
    <mergeCell ref="F4:F5"/>
    <mergeCell ref="G4:G5"/>
    <mergeCell ref="H3:H5"/>
    <mergeCell ref="H6:H48"/>
    <mergeCell ref="H49:H59"/>
    <mergeCell ref="H60:H61"/>
    <mergeCell ref="H62:H112"/>
    <mergeCell ref="H113:H169"/>
    <mergeCell ref="H170:H172"/>
    <mergeCell ref="H173:H216"/>
    <mergeCell ref="H217:H238"/>
    <mergeCell ref="H239:H257"/>
    <mergeCell ref="H258:H329"/>
    <mergeCell ref="H330:H343"/>
    <mergeCell ref="H344:H372"/>
    <mergeCell ref="H373:H401"/>
    <mergeCell ref="H402:H416"/>
    <mergeCell ref="H417:H431"/>
    <mergeCell ref="H432:H463"/>
    <mergeCell ref="H464:H513"/>
    <mergeCell ref="H514:H516"/>
    <mergeCell ref="H517:H565"/>
    <mergeCell ref="H566:H607"/>
    <mergeCell ref="H608:H615"/>
    <mergeCell ref="H616:H622"/>
    <mergeCell ref="H623:H663"/>
    <mergeCell ref="H664:H665"/>
    <mergeCell ref="H666:H685"/>
    <mergeCell ref="H688:H715"/>
    <mergeCell ref="H716:H755"/>
    <mergeCell ref="H756:H813"/>
    <mergeCell ref="H814:H818"/>
    <mergeCell ref="H819:H884"/>
    <mergeCell ref="H885:H953"/>
    <mergeCell ref="H954:H967"/>
    <mergeCell ref="H968:H1001"/>
    <mergeCell ref="H1002:H1013"/>
    <mergeCell ref="H1014:H1048"/>
    <mergeCell ref="H1049:H1088"/>
    <mergeCell ref="H1089:H1134"/>
    <mergeCell ref="H1135:H1139"/>
    <mergeCell ref="H1140:H1153"/>
    <mergeCell ref="H1154:H1162"/>
    <mergeCell ref="H1163:H1213"/>
    <mergeCell ref="H1214:H1232"/>
    <mergeCell ref="H1233:H1269"/>
    <mergeCell ref="H1270:H1272"/>
    <mergeCell ref="H1273:H1278"/>
    <mergeCell ref="H1279:H1282"/>
    <mergeCell ref="H1283:H1319"/>
    <mergeCell ref="H1320:H1325"/>
    <mergeCell ref="H1326:H1339"/>
    <mergeCell ref="H1340:H1348"/>
    <mergeCell ref="H1349:H1350"/>
    <mergeCell ref="H1351:H1370"/>
    <mergeCell ref="H1371:H1380"/>
    <mergeCell ref="H1381:H1382"/>
    <mergeCell ref="H1383:H1386"/>
    <mergeCell ref="H1387:H1388"/>
    <mergeCell ref="H1389:H1390"/>
    <mergeCell ref="H1391:H1395"/>
    <mergeCell ref="H1396:H1416"/>
  </mergeCells>
  <pageMargins left="0.751388888888889" right="0.751388888888889" top="0.393055555555556" bottom="0.393055555555556" header="0.393055555555556" footer="0.393055555555556"/>
  <pageSetup paperSize="9" scale="81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4"/>
  <sheetViews>
    <sheetView zoomScale="80" zoomScaleNormal="80" workbookViewId="0">
      <selection activeCell="F14" sqref="F14"/>
    </sheetView>
  </sheetViews>
  <sheetFormatPr defaultColWidth="9" defaultRowHeight="18.75"/>
  <cols>
    <col min="1" max="1" width="6.70833333333333" style="2" customWidth="1"/>
    <col min="2" max="2" width="9.83333333333333" style="2" customWidth="1"/>
    <col min="3" max="3" width="20.25" style="2" customWidth="1"/>
    <col min="4" max="4" width="9" style="2"/>
    <col min="5" max="5" width="11.5" style="2" customWidth="1"/>
    <col min="6" max="6" width="13.5" style="2" customWidth="1"/>
    <col min="7" max="7" width="17.5" style="2" customWidth="1"/>
    <col min="8" max="8" width="10.875" style="2" customWidth="1"/>
    <col min="9" max="16384" width="9" style="3"/>
  </cols>
  <sheetData>
    <row r="1" customFormat="1" ht="69" customHeight="1" spans="1:8">
      <c r="A1" s="4" t="s">
        <v>570</v>
      </c>
      <c r="B1" s="5"/>
      <c r="C1" s="6"/>
      <c r="D1" s="7"/>
      <c r="E1" s="8"/>
      <c r="F1" s="9"/>
      <c r="G1" s="9"/>
      <c r="H1" s="7"/>
    </row>
    <row r="2" customFormat="1" ht="25" customHeight="1" spans="1:8">
      <c r="A2" s="10" t="s">
        <v>289</v>
      </c>
      <c r="B2" s="10"/>
      <c r="C2" s="10"/>
      <c r="D2" s="10"/>
      <c r="E2" s="11"/>
      <c r="F2" s="12"/>
      <c r="G2" s="12"/>
      <c r="H2" s="10"/>
    </row>
    <row r="3" customFormat="1" ht="23" customHeight="1" spans="1:8">
      <c r="A3" s="13" t="s">
        <v>2</v>
      </c>
      <c r="B3" s="13" t="s">
        <v>3</v>
      </c>
      <c r="C3" s="14" t="s">
        <v>290</v>
      </c>
      <c r="D3" s="14"/>
      <c r="E3" s="15"/>
      <c r="F3" s="14"/>
      <c r="G3" s="14"/>
      <c r="H3" s="14"/>
    </row>
    <row r="4" customFormat="1" ht="20" customHeight="1" spans="1:8">
      <c r="A4" s="16"/>
      <c r="B4" s="16"/>
      <c r="C4" s="16" t="s">
        <v>5</v>
      </c>
      <c r="D4" s="16" t="s">
        <v>6</v>
      </c>
      <c r="E4" s="17" t="s">
        <v>7</v>
      </c>
      <c r="F4" s="18" t="s">
        <v>8</v>
      </c>
      <c r="G4" s="19" t="s">
        <v>9</v>
      </c>
      <c r="H4" s="16" t="s">
        <v>291</v>
      </c>
    </row>
    <row r="5" customFormat="1" ht="17" customHeight="1" spans="1:8">
      <c r="A5" s="16"/>
      <c r="B5" s="16"/>
      <c r="C5" s="16"/>
      <c r="D5" s="16"/>
      <c r="E5" s="17"/>
      <c r="F5" s="18"/>
      <c r="G5" s="19"/>
      <c r="H5" s="16"/>
    </row>
    <row r="6" ht="20" customHeight="1" spans="1:8">
      <c r="A6" s="20">
        <v>1</v>
      </c>
      <c r="B6" s="20" t="s">
        <v>571</v>
      </c>
      <c r="C6" s="21" t="s">
        <v>17</v>
      </c>
      <c r="D6" s="21" t="s">
        <v>14</v>
      </c>
      <c r="E6" s="22">
        <v>2</v>
      </c>
      <c r="F6" s="23">
        <v>200</v>
      </c>
      <c r="G6" s="23">
        <f t="shared" ref="G6:G14" si="0">E6*F6</f>
        <v>400</v>
      </c>
      <c r="H6" s="24"/>
    </row>
    <row r="7" ht="20" customHeight="1" spans="1:8">
      <c r="A7" s="25"/>
      <c r="B7" s="25"/>
      <c r="C7" s="21" t="s">
        <v>572</v>
      </c>
      <c r="D7" s="22" t="s">
        <v>61</v>
      </c>
      <c r="E7" s="22">
        <f>2*2*2</f>
        <v>8</v>
      </c>
      <c r="F7" s="23">
        <v>90</v>
      </c>
      <c r="G7" s="23">
        <f t="shared" si="0"/>
        <v>720</v>
      </c>
      <c r="H7" s="26"/>
    </row>
    <row r="8" ht="20" customHeight="1" spans="1:8">
      <c r="A8" s="25"/>
      <c r="B8" s="25"/>
      <c r="C8" s="21" t="s">
        <v>84</v>
      </c>
      <c r="D8" s="21" t="s">
        <v>14</v>
      </c>
      <c r="E8" s="22">
        <v>1</v>
      </c>
      <c r="F8" s="23">
        <v>20</v>
      </c>
      <c r="G8" s="23">
        <f t="shared" si="0"/>
        <v>20</v>
      </c>
      <c r="H8" s="26"/>
    </row>
    <row r="9" ht="20" customHeight="1" spans="1:8">
      <c r="A9" s="25"/>
      <c r="B9" s="25"/>
      <c r="C9" s="21" t="s">
        <v>208</v>
      </c>
      <c r="D9" s="21" t="s">
        <v>12</v>
      </c>
      <c r="E9" s="22">
        <v>1</v>
      </c>
      <c r="F9" s="23">
        <v>3000</v>
      </c>
      <c r="G9" s="23">
        <f t="shared" si="0"/>
        <v>3000</v>
      </c>
      <c r="H9" s="26"/>
    </row>
    <row r="10" ht="20" customHeight="1" spans="1:8">
      <c r="A10" s="25"/>
      <c r="B10" s="25"/>
      <c r="C10" s="21" t="s">
        <v>18</v>
      </c>
      <c r="D10" s="21" t="s">
        <v>14</v>
      </c>
      <c r="E10" s="22">
        <v>7</v>
      </c>
      <c r="F10" s="23">
        <v>120</v>
      </c>
      <c r="G10" s="23">
        <f t="shared" si="0"/>
        <v>840</v>
      </c>
      <c r="H10" s="26"/>
    </row>
    <row r="11" ht="20" customHeight="1" spans="1:8">
      <c r="A11" s="25"/>
      <c r="B11" s="25"/>
      <c r="C11" s="21" t="s">
        <v>109</v>
      </c>
      <c r="D11" s="21" t="s">
        <v>14</v>
      </c>
      <c r="E11" s="22">
        <v>7</v>
      </c>
      <c r="F11" s="23">
        <v>10</v>
      </c>
      <c r="G11" s="23">
        <f t="shared" si="0"/>
        <v>70</v>
      </c>
      <c r="H11" s="26"/>
    </row>
    <row r="12" ht="20" customHeight="1" spans="1:8">
      <c r="A12" s="25"/>
      <c r="B12" s="25"/>
      <c r="C12" s="21" t="s">
        <v>573</v>
      </c>
      <c r="D12" s="21" t="s">
        <v>61</v>
      </c>
      <c r="E12" s="22">
        <f>2*2*2</f>
        <v>8</v>
      </c>
      <c r="F12" s="23">
        <v>90</v>
      </c>
      <c r="G12" s="23">
        <f t="shared" si="0"/>
        <v>720</v>
      </c>
      <c r="H12" s="26"/>
    </row>
    <row r="13" ht="20" customHeight="1" spans="1:8">
      <c r="A13" s="25"/>
      <c r="B13" s="25"/>
      <c r="C13" s="21" t="s">
        <v>574</v>
      </c>
      <c r="D13" s="21" t="s">
        <v>61</v>
      </c>
      <c r="E13" s="22">
        <f>2*1.5*1.5</f>
        <v>4.5</v>
      </c>
      <c r="F13" s="23">
        <v>90</v>
      </c>
      <c r="G13" s="23">
        <f t="shared" si="0"/>
        <v>405</v>
      </c>
      <c r="H13" s="26"/>
    </row>
    <row r="14" ht="20" customHeight="1" spans="1:8">
      <c r="A14" s="25"/>
      <c r="B14" s="25"/>
      <c r="C14" s="21" t="s">
        <v>34</v>
      </c>
      <c r="D14" s="21" t="s">
        <v>14</v>
      </c>
      <c r="E14" s="22">
        <v>13</v>
      </c>
      <c r="F14" s="23">
        <v>10</v>
      </c>
      <c r="G14" s="23">
        <f t="shared" si="0"/>
        <v>130</v>
      </c>
      <c r="H14" s="26"/>
    </row>
    <row r="15" ht="20" customHeight="1" spans="1:8">
      <c r="A15" s="27"/>
      <c r="B15" s="28" t="s">
        <v>80</v>
      </c>
      <c r="C15" s="29"/>
      <c r="D15" s="29"/>
      <c r="E15" s="30"/>
      <c r="F15" s="31"/>
      <c r="G15" s="32">
        <f>SUM(G6:G14)</f>
        <v>6305</v>
      </c>
      <c r="H15" s="33"/>
    </row>
    <row r="16" ht="20" customHeight="1" spans="1:8">
      <c r="A16" s="20">
        <v>2</v>
      </c>
      <c r="B16" s="20" t="s">
        <v>575</v>
      </c>
      <c r="C16" s="21" t="s">
        <v>233</v>
      </c>
      <c r="D16" s="21" t="s">
        <v>14</v>
      </c>
      <c r="E16" s="34">
        <v>1</v>
      </c>
      <c r="F16" s="35">
        <v>20</v>
      </c>
      <c r="G16" s="23">
        <f t="shared" ref="G16:G19" si="1">E16*F16</f>
        <v>20</v>
      </c>
      <c r="H16" s="24"/>
    </row>
    <row r="17" ht="20" customHeight="1" spans="1:8">
      <c r="A17" s="25"/>
      <c r="B17" s="25"/>
      <c r="C17" s="21" t="s">
        <v>576</v>
      </c>
      <c r="D17" s="21" t="s">
        <v>14</v>
      </c>
      <c r="E17" s="34">
        <v>12</v>
      </c>
      <c r="F17" s="35">
        <v>600</v>
      </c>
      <c r="G17" s="23">
        <f t="shared" si="1"/>
        <v>7200</v>
      </c>
      <c r="H17" s="26"/>
    </row>
    <row r="18" ht="20" customHeight="1" spans="1:8">
      <c r="A18" s="25"/>
      <c r="B18" s="25"/>
      <c r="C18" s="21" t="s">
        <v>577</v>
      </c>
      <c r="D18" s="21" t="s">
        <v>14</v>
      </c>
      <c r="E18" s="34">
        <v>103</v>
      </c>
      <c r="F18" s="35">
        <v>50</v>
      </c>
      <c r="G18" s="23">
        <f t="shared" si="1"/>
        <v>5150</v>
      </c>
      <c r="H18" s="26"/>
    </row>
    <row r="19" ht="20" customHeight="1" spans="1:8">
      <c r="A19" s="25"/>
      <c r="B19" s="25"/>
      <c r="C19" s="21" t="s">
        <v>578</v>
      </c>
      <c r="D19" s="21" t="s">
        <v>14</v>
      </c>
      <c r="E19" s="34">
        <v>14</v>
      </c>
      <c r="F19" s="35">
        <v>10</v>
      </c>
      <c r="G19" s="23">
        <f t="shared" si="1"/>
        <v>140</v>
      </c>
      <c r="H19" s="26"/>
    </row>
    <row r="20" ht="20" customHeight="1" spans="1:8">
      <c r="A20" s="25"/>
      <c r="B20" s="25"/>
      <c r="C20" s="21" t="s">
        <v>579</v>
      </c>
      <c r="D20" s="21" t="s">
        <v>14</v>
      </c>
      <c r="E20" s="34">
        <v>2</v>
      </c>
      <c r="F20" s="35">
        <v>10</v>
      </c>
      <c r="G20" s="23">
        <v>20</v>
      </c>
      <c r="H20" s="26"/>
    </row>
    <row r="21" ht="20" customHeight="1" spans="1:8">
      <c r="A21" s="25"/>
      <c r="B21" s="25"/>
      <c r="C21" s="21" t="s">
        <v>34</v>
      </c>
      <c r="D21" s="21" t="s">
        <v>14</v>
      </c>
      <c r="E21" s="34">
        <v>10</v>
      </c>
      <c r="F21" s="35">
        <v>50</v>
      </c>
      <c r="G21" s="23">
        <f t="shared" ref="G21:G32" si="2">E21*F21</f>
        <v>500</v>
      </c>
      <c r="H21" s="26"/>
    </row>
    <row r="22" ht="20" customHeight="1" spans="1:8">
      <c r="A22" s="25"/>
      <c r="B22" s="25"/>
      <c r="C22" s="21" t="s">
        <v>45</v>
      </c>
      <c r="D22" s="21" t="s">
        <v>14</v>
      </c>
      <c r="E22" s="34">
        <v>1</v>
      </c>
      <c r="F22" s="35">
        <v>100</v>
      </c>
      <c r="G22" s="23">
        <f t="shared" si="2"/>
        <v>100</v>
      </c>
      <c r="H22" s="26"/>
    </row>
    <row r="23" ht="20" customHeight="1" spans="1:8">
      <c r="A23" s="25"/>
      <c r="B23" s="25"/>
      <c r="C23" s="21" t="s">
        <v>17</v>
      </c>
      <c r="D23" s="21" t="s">
        <v>14</v>
      </c>
      <c r="E23" s="34">
        <v>2</v>
      </c>
      <c r="F23" s="35">
        <v>200</v>
      </c>
      <c r="G23" s="23">
        <f t="shared" si="2"/>
        <v>400</v>
      </c>
      <c r="H23" s="26"/>
    </row>
    <row r="24" ht="20" customHeight="1" spans="1:8">
      <c r="A24" s="25"/>
      <c r="B24" s="25"/>
      <c r="C24" s="21" t="s">
        <v>18</v>
      </c>
      <c r="D24" s="21" t="s">
        <v>14</v>
      </c>
      <c r="E24" s="34">
        <v>1</v>
      </c>
      <c r="F24" s="35">
        <v>120</v>
      </c>
      <c r="G24" s="23">
        <f t="shared" si="2"/>
        <v>120</v>
      </c>
      <c r="H24" s="26"/>
    </row>
    <row r="25" ht="20" customHeight="1" spans="1:8">
      <c r="A25" s="25"/>
      <c r="B25" s="25"/>
      <c r="C25" s="21" t="s">
        <v>94</v>
      </c>
      <c r="D25" s="21" t="s">
        <v>14</v>
      </c>
      <c r="E25" s="34">
        <v>4</v>
      </c>
      <c r="F25" s="35">
        <v>100</v>
      </c>
      <c r="G25" s="23">
        <f t="shared" si="2"/>
        <v>400</v>
      </c>
      <c r="H25" s="26"/>
    </row>
    <row r="26" ht="20" customHeight="1" spans="1:8">
      <c r="A26" s="25"/>
      <c r="B26" s="25"/>
      <c r="C26" s="21" t="s">
        <v>25</v>
      </c>
      <c r="D26" s="21" t="s">
        <v>14</v>
      </c>
      <c r="E26" s="34">
        <v>1</v>
      </c>
      <c r="F26" s="35">
        <v>220</v>
      </c>
      <c r="G26" s="23">
        <f t="shared" si="2"/>
        <v>220</v>
      </c>
      <c r="H26" s="26"/>
    </row>
    <row r="27" ht="20" customHeight="1" spans="1:8">
      <c r="A27" s="25"/>
      <c r="B27" s="25"/>
      <c r="C27" s="21" t="s">
        <v>42</v>
      </c>
      <c r="D27" s="21" t="s">
        <v>14</v>
      </c>
      <c r="E27" s="34">
        <v>1</v>
      </c>
      <c r="F27" s="35">
        <v>220</v>
      </c>
      <c r="G27" s="23">
        <f t="shared" si="2"/>
        <v>220</v>
      </c>
      <c r="H27" s="26"/>
    </row>
    <row r="28" ht="20" customHeight="1" spans="1:8">
      <c r="A28" s="25"/>
      <c r="B28" s="25"/>
      <c r="C28" s="21" t="s">
        <v>109</v>
      </c>
      <c r="D28" s="21" t="s">
        <v>14</v>
      </c>
      <c r="E28" s="34">
        <v>2</v>
      </c>
      <c r="F28" s="35">
        <v>20</v>
      </c>
      <c r="G28" s="23">
        <f t="shared" si="2"/>
        <v>40</v>
      </c>
      <c r="H28" s="26"/>
    </row>
    <row r="29" ht="20" customHeight="1" spans="1:8">
      <c r="A29" s="25"/>
      <c r="B29" s="25"/>
      <c r="C29" s="21" t="s">
        <v>454</v>
      </c>
      <c r="D29" s="21" t="s">
        <v>14</v>
      </c>
      <c r="E29" s="34">
        <v>3</v>
      </c>
      <c r="F29" s="35">
        <v>50</v>
      </c>
      <c r="G29" s="23">
        <f t="shared" si="2"/>
        <v>150</v>
      </c>
      <c r="H29" s="26"/>
    </row>
    <row r="30" ht="20" customHeight="1" spans="1:8">
      <c r="A30" s="25"/>
      <c r="B30" s="25"/>
      <c r="C30" s="21" t="s">
        <v>580</v>
      </c>
      <c r="D30" s="21" t="s">
        <v>14</v>
      </c>
      <c r="E30" s="22">
        <v>5</v>
      </c>
      <c r="F30" s="23">
        <v>10</v>
      </c>
      <c r="G30" s="23">
        <f t="shared" si="2"/>
        <v>50</v>
      </c>
      <c r="H30" s="26"/>
    </row>
    <row r="31" ht="20" customHeight="1" spans="1:8">
      <c r="A31" s="25"/>
      <c r="B31" s="25"/>
      <c r="C31" s="23" t="s">
        <v>581</v>
      </c>
      <c r="D31" s="21" t="s">
        <v>14</v>
      </c>
      <c r="E31" s="22">
        <v>1</v>
      </c>
      <c r="F31" s="23">
        <v>70</v>
      </c>
      <c r="G31" s="23">
        <f t="shared" si="2"/>
        <v>70</v>
      </c>
      <c r="H31" s="26"/>
    </row>
    <row r="32" ht="20" customHeight="1" spans="1:8">
      <c r="A32" s="25"/>
      <c r="B32" s="25"/>
      <c r="C32" s="23" t="s">
        <v>582</v>
      </c>
      <c r="D32" s="23" t="s">
        <v>73</v>
      </c>
      <c r="E32" s="22">
        <v>4</v>
      </c>
      <c r="F32" s="23">
        <v>1000</v>
      </c>
      <c r="G32" s="23">
        <f t="shared" si="2"/>
        <v>4000</v>
      </c>
      <c r="H32" s="26"/>
    </row>
    <row r="33" ht="20" customHeight="1" spans="1:8">
      <c r="A33" s="25"/>
      <c r="B33" s="32" t="s">
        <v>80</v>
      </c>
      <c r="C33" s="32"/>
      <c r="D33" s="32"/>
      <c r="E33" s="36"/>
      <c r="F33" s="32"/>
      <c r="G33" s="32">
        <f>SUM(G16:G32)</f>
        <v>18800</v>
      </c>
      <c r="H33" s="33"/>
    </row>
    <row r="34" ht="20" customHeight="1" spans="1:8">
      <c r="A34" s="20">
        <v>3</v>
      </c>
      <c r="B34" s="20" t="s">
        <v>583</v>
      </c>
      <c r="C34" s="21" t="s">
        <v>42</v>
      </c>
      <c r="D34" s="21" t="s">
        <v>14</v>
      </c>
      <c r="E34" s="37">
        <v>5</v>
      </c>
      <c r="F34" s="21">
        <v>220</v>
      </c>
      <c r="G34" s="23">
        <f t="shared" ref="G34:G50" si="3">E34*F34</f>
        <v>1100</v>
      </c>
      <c r="H34" s="24"/>
    </row>
    <row r="35" ht="20" customHeight="1" spans="1:8">
      <c r="A35" s="25"/>
      <c r="B35" s="25"/>
      <c r="C35" s="21" t="s">
        <v>41</v>
      </c>
      <c r="D35" s="21" t="s">
        <v>14</v>
      </c>
      <c r="E35" s="37">
        <v>1</v>
      </c>
      <c r="F35" s="21">
        <v>90</v>
      </c>
      <c r="G35" s="23">
        <f t="shared" si="3"/>
        <v>90</v>
      </c>
      <c r="H35" s="26"/>
    </row>
    <row r="36" ht="20" customHeight="1" spans="1:8">
      <c r="A36" s="25"/>
      <c r="B36" s="25"/>
      <c r="C36" s="21" t="s">
        <v>577</v>
      </c>
      <c r="D36" s="21" t="s">
        <v>14</v>
      </c>
      <c r="E36" s="37">
        <v>1</v>
      </c>
      <c r="F36" s="21">
        <v>50</v>
      </c>
      <c r="G36" s="23">
        <f t="shared" si="3"/>
        <v>50</v>
      </c>
      <c r="H36" s="26"/>
    </row>
    <row r="37" ht="20" customHeight="1" spans="1:8">
      <c r="A37" s="25"/>
      <c r="B37" s="25"/>
      <c r="C37" s="21" t="s">
        <v>437</v>
      </c>
      <c r="D37" s="21" t="s">
        <v>14</v>
      </c>
      <c r="E37" s="37">
        <v>42</v>
      </c>
      <c r="F37" s="21">
        <v>50</v>
      </c>
      <c r="G37" s="23">
        <f t="shared" si="3"/>
        <v>2100</v>
      </c>
      <c r="H37" s="26"/>
    </row>
    <row r="38" ht="20" customHeight="1" spans="1:8">
      <c r="A38" s="25"/>
      <c r="B38" s="25"/>
      <c r="C38" s="21" t="s">
        <v>436</v>
      </c>
      <c r="D38" s="21" t="s">
        <v>14</v>
      </c>
      <c r="E38" s="37">
        <v>18</v>
      </c>
      <c r="F38" s="21">
        <v>10</v>
      </c>
      <c r="G38" s="23">
        <f t="shared" si="3"/>
        <v>180</v>
      </c>
      <c r="H38" s="26"/>
    </row>
    <row r="39" ht="20" customHeight="1" spans="1:8">
      <c r="A39" s="25"/>
      <c r="B39" s="25"/>
      <c r="C39" s="21" t="s">
        <v>109</v>
      </c>
      <c r="D39" s="21" t="s">
        <v>14</v>
      </c>
      <c r="E39" s="37">
        <v>14</v>
      </c>
      <c r="F39" s="21">
        <v>20</v>
      </c>
      <c r="G39" s="23">
        <f t="shared" si="3"/>
        <v>280</v>
      </c>
      <c r="H39" s="26"/>
    </row>
    <row r="40" ht="20" customHeight="1" spans="1:8">
      <c r="A40" s="25"/>
      <c r="B40" s="25"/>
      <c r="C40" s="21" t="s">
        <v>18</v>
      </c>
      <c r="D40" s="21" t="s">
        <v>14</v>
      </c>
      <c r="E40" s="37">
        <v>9</v>
      </c>
      <c r="F40" s="21">
        <v>120</v>
      </c>
      <c r="G40" s="23">
        <f t="shared" si="3"/>
        <v>1080</v>
      </c>
      <c r="H40" s="26"/>
    </row>
    <row r="41" ht="20" customHeight="1" spans="1:8">
      <c r="A41" s="25"/>
      <c r="B41" s="25"/>
      <c r="C41" s="21" t="s">
        <v>456</v>
      </c>
      <c r="D41" s="21" t="s">
        <v>14</v>
      </c>
      <c r="E41" s="37">
        <v>4</v>
      </c>
      <c r="F41" s="21">
        <v>20</v>
      </c>
      <c r="G41" s="23">
        <f t="shared" si="3"/>
        <v>80</v>
      </c>
      <c r="H41" s="26"/>
    </row>
    <row r="42" ht="20" customHeight="1" spans="1:8">
      <c r="A42" s="25"/>
      <c r="B42" s="25"/>
      <c r="C42" s="21" t="s">
        <v>21</v>
      </c>
      <c r="D42" s="21" t="s">
        <v>14</v>
      </c>
      <c r="E42" s="37">
        <v>2</v>
      </c>
      <c r="F42" s="21">
        <v>120</v>
      </c>
      <c r="G42" s="23">
        <f t="shared" si="3"/>
        <v>240</v>
      </c>
      <c r="H42" s="26"/>
    </row>
    <row r="43" ht="20" customHeight="1" spans="1:8">
      <c r="A43" s="25"/>
      <c r="B43" s="25"/>
      <c r="C43" s="21" t="s">
        <v>56</v>
      </c>
      <c r="D43" s="21" t="s">
        <v>14</v>
      </c>
      <c r="E43" s="37">
        <v>19</v>
      </c>
      <c r="F43" s="21">
        <v>90</v>
      </c>
      <c r="G43" s="23">
        <f t="shared" si="3"/>
        <v>1710</v>
      </c>
      <c r="H43" s="26"/>
    </row>
    <row r="44" ht="20" customHeight="1" spans="1:8">
      <c r="A44" s="25"/>
      <c r="B44" s="25"/>
      <c r="C44" s="21" t="s">
        <v>54</v>
      </c>
      <c r="D44" s="21" t="s">
        <v>14</v>
      </c>
      <c r="E44" s="37">
        <v>5</v>
      </c>
      <c r="F44" s="21">
        <v>20</v>
      </c>
      <c r="G44" s="23">
        <f t="shared" si="3"/>
        <v>100</v>
      </c>
      <c r="H44" s="26"/>
    </row>
    <row r="45" ht="20" customHeight="1" spans="1:8">
      <c r="A45" s="25"/>
      <c r="B45" s="25"/>
      <c r="C45" s="21" t="s">
        <v>463</v>
      </c>
      <c r="D45" s="21" t="s">
        <v>14</v>
      </c>
      <c r="E45" s="37">
        <v>3</v>
      </c>
      <c r="F45" s="21">
        <v>15</v>
      </c>
      <c r="G45" s="23">
        <f t="shared" si="3"/>
        <v>45</v>
      </c>
      <c r="H45" s="26"/>
    </row>
    <row r="46" ht="20" customHeight="1" spans="1:8">
      <c r="A46" s="25"/>
      <c r="B46" s="25"/>
      <c r="C46" s="21" t="s">
        <v>584</v>
      </c>
      <c r="D46" s="21" t="s">
        <v>14</v>
      </c>
      <c r="E46" s="37">
        <v>1</v>
      </c>
      <c r="F46" s="21">
        <v>90</v>
      </c>
      <c r="G46" s="23">
        <f t="shared" si="3"/>
        <v>90</v>
      </c>
      <c r="H46" s="26"/>
    </row>
    <row r="47" ht="20" customHeight="1" spans="1:8">
      <c r="A47" s="25"/>
      <c r="B47" s="25"/>
      <c r="C47" s="21" t="s">
        <v>479</v>
      </c>
      <c r="D47" s="21" t="s">
        <v>14</v>
      </c>
      <c r="E47" s="22">
        <v>1</v>
      </c>
      <c r="F47" s="23">
        <v>20</v>
      </c>
      <c r="G47" s="23">
        <f t="shared" si="3"/>
        <v>20</v>
      </c>
      <c r="H47" s="26"/>
    </row>
    <row r="48" ht="20" customHeight="1" spans="1:8">
      <c r="A48" s="25"/>
      <c r="B48" s="25"/>
      <c r="C48" s="23" t="s">
        <v>55</v>
      </c>
      <c r="D48" s="21" t="s">
        <v>14</v>
      </c>
      <c r="E48" s="22">
        <v>7</v>
      </c>
      <c r="F48" s="23">
        <v>220</v>
      </c>
      <c r="G48" s="23">
        <f t="shared" si="3"/>
        <v>1540</v>
      </c>
      <c r="H48" s="26"/>
    </row>
    <row r="49" ht="20" customHeight="1" spans="1:8">
      <c r="A49" s="25"/>
      <c r="B49" s="25"/>
      <c r="C49" s="23" t="s">
        <v>136</v>
      </c>
      <c r="D49" s="21" t="s">
        <v>14</v>
      </c>
      <c r="E49" s="34">
        <v>3</v>
      </c>
      <c r="F49" s="35">
        <v>10</v>
      </c>
      <c r="G49" s="23">
        <f t="shared" si="3"/>
        <v>30</v>
      </c>
      <c r="H49" s="26"/>
    </row>
    <row r="50" ht="20" customHeight="1" spans="1:8">
      <c r="A50" s="25"/>
      <c r="B50" s="25"/>
      <c r="C50" s="21" t="s">
        <v>208</v>
      </c>
      <c r="D50" s="21" t="s">
        <v>73</v>
      </c>
      <c r="E50" s="34">
        <v>2</v>
      </c>
      <c r="F50" s="35">
        <v>3000</v>
      </c>
      <c r="G50" s="23">
        <f t="shared" si="3"/>
        <v>6000</v>
      </c>
      <c r="H50" s="26"/>
    </row>
    <row r="51" ht="20" customHeight="1" spans="1:8">
      <c r="A51" s="27"/>
      <c r="B51" s="32" t="s">
        <v>80</v>
      </c>
      <c r="C51" s="21"/>
      <c r="D51" s="21"/>
      <c r="E51" s="34"/>
      <c r="F51" s="35"/>
      <c r="G51" s="32">
        <f>SUM(G34:G50)</f>
        <v>14735</v>
      </c>
      <c r="H51" s="33"/>
    </row>
    <row r="52" ht="20" customHeight="1" spans="1:8">
      <c r="A52" s="20">
        <v>4</v>
      </c>
      <c r="B52" s="20" t="s">
        <v>585</v>
      </c>
      <c r="C52" s="21" t="s">
        <v>19</v>
      </c>
      <c r="D52" s="21" t="s">
        <v>14</v>
      </c>
      <c r="E52" s="34">
        <v>5</v>
      </c>
      <c r="F52" s="35">
        <v>20</v>
      </c>
      <c r="G52" s="23">
        <f t="shared" ref="G52:G55" si="4">E52*F52</f>
        <v>100</v>
      </c>
      <c r="H52" s="24"/>
    </row>
    <row r="53" ht="20" customHeight="1" spans="1:8">
      <c r="A53" s="25"/>
      <c r="B53" s="25"/>
      <c r="C53" s="21" t="s">
        <v>17</v>
      </c>
      <c r="D53" s="21" t="s">
        <v>14</v>
      </c>
      <c r="E53" s="37">
        <v>4</v>
      </c>
      <c r="F53" s="21">
        <v>200</v>
      </c>
      <c r="G53" s="23">
        <f t="shared" si="4"/>
        <v>800</v>
      </c>
      <c r="H53" s="26"/>
    </row>
    <row r="54" ht="20" customHeight="1" spans="1:8">
      <c r="A54" s="25"/>
      <c r="B54" s="25"/>
      <c r="C54" s="21" t="s">
        <v>479</v>
      </c>
      <c r="D54" s="21" t="s">
        <v>14</v>
      </c>
      <c r="E54" s="37">
        <v>3</v>
      </c>
      <c r="F54" s="21">
        <v>20</v>
      </c>
      <c r="G54" s="23">
        <f t="shared" si="4"/>
        <v>60</v>
      </c>
      <c r="H54" s="26"/>
    </row>
    <row r="55" ht="20" customHeight="1" spans="1:8">
      <c r="A55" s="25"/>
      <c r="B55" s="25"/>
      <c r="C55" s="21" t="s">
        <v>18</v>
      </c>
      <c r="D55" s="21" t="s">
        <v>14</v>
      </c>
      <c r="E55" s="34">
        <v>12</v>
      </c>
      <c r="F55" s="35">
        <v>120</v>
      </c>
      <c r="G55" s="23">
        <f t="shared" si="4"/>
        <v>1440</v>
      </c>
      <c r="H55" s="26"/>
    </row>
    <row r="56" ht="20" customHeight="1" spans="1:8">
      <c r="A56" s="25"/>
      <c r="B56" s="32" t="s">
        <v>80</v>
      </c>
      <c r="C56" s="21"/>
      <c r="D56" s="21"/>
      <c r="E56" s="37"/>
      <c r="F56" s="21"/>
      <c r="G56" s="32">
        <f>SUM(G52:G55)</f>
        <v>2400</v>
      </c>
      <c r="H56" s="33"/>
    </row>
    <row r="57" ht="20" customHeight="1" spans="1:8">
      <c r="A57" s="20">
        <v>5</v>
      </c>
      <c r="B57" s="20" t="s">
        <v>586</v>
      </c>
      <c r="C57" s="21" t="s">
        <v>587</v>
      </c>
      <c r="D57" s="21" t="s">
        <v>14</v>
      </c>
      <c r="E57" s="37">
        <v>73</v>
      </c>
      <c r="F57" s="21">
        <v>10</v>
      </c>
      <c r="G57" s="23">
        <v>730</v>
      </c>
      <c r="H57" s="24"/>
    </row>
    <row r="58" ht="20" customHeight="1" spans="1:8">
      <c r="A58" s="25"/>
      <c r="B58" s="25"/>
      <c r="C58" s="21" t="s">
        <v>110</v>
      </c>
      <c r="D58" s="21" t="s">
        <v>14</v>
      </c>
      <c r="E58" s="37">
        <v>8</v>
      </c>
      <c r="F58" s="21">
        <v>10</v>
      </c>
      <c r="G58" s="23">
        <v>80</v>
      </c>
      <c r="H58" s="26"/>
    </row>
    <row r="59" ht="20" customHeight="1" spans="1:8">
      <c r="A59" s="25"/>
      <c r="B59" s="25"/>
      <c r="C59" s="21" t="s">
        <v>21</v>
      </c>
      <c r="D59" s="21" t="s">
        <v>14</v>
      </c>
      <c r="E59" s="37">
        <v>2</v>
      </c>
      <c r="F59" s="21">
        <v>120</v>
      </c>
      <c r="G59" s="23">
        <v>240</v>
      </c>
      <c r="H59" s="26"/>
    </row>
    <row r="60" ht="20" customHeight="1" spans="1:8">
      <c r="A60" s="25"/>
      <c r="B60" s="25"/>
      <c r="C60" s="21" t="s">
        <v>579</v>
      </c>
      <c r="D60" s="21" t="s">
        <v>14</v>
      </c>
      <c r="E60" s="37">
        <v>31</v>
      </c>
      <c r="F60" s="21">
        <v>10</v>
      </c>
      <c r="G60" s="23">
        <v>310</v>
      </c>
      <c r="H60" s="26"/>
    </row>
    <row r="61" ht="20" customHeight="1" spans="1:8">
      <c r="A61" s="25"/>
      <c r="B61" s="25"/>
      <c r="C61" s="21" t="s">
        <v>34</v>
      </c>
      <c r="D61" s="21" t="s">
        <v>14</v>
      </c>
      <c r="E61" s="37">
        <v>4</v>
      </c>
      <c r="F61" s="21">
        <v>10</v>
      </c>
      <c r="G61" s="23">
        <v>40</v>
      </c>
      <c r="H61" s="26"/>
    </row>
    <row r="62" ht="20" customHeight="1" spans="1:8">
      <c r="A62" s="27"/>
      <c r="B62" s="32" t="s">
        <v>80</v>
      </c>
      <c r="C62" s="21"/>
      <c r="D62" s="21"/>
      <c r="E62" s="37"/>
      <c r="F62" s="21"/>
      <c r="G62" s="32">
        <f>SUM(G57:G61)</f>
        <v>1400</v>
      </c>
      <c r="H62" s="33"/>
    </row>
    <row r="63" ht="20" customHeight="1" spans="1:8">
      <c r="A63" s="38">
        <v>6</v>
      </c>
      <c r="B63" s="38" t="s">
        <v>588</v>
      </c>
      <c r="C63" s="21" t="s">
        <v>19</v>
      </c>
      <c r="D63" s="21" t="s">
        <v>14</v>
      </c>
      <c r="E63" s="37">
        <v>17</v>
      </c>
      <c r="F63" s="21">
        <v>20</v>
      </c>
      <c r="G63" s="23">
        <f t="shared" ref="G63:G67" si="5">E63*F63</f>
        <v>340</v>
      </c>
      <c r="H63" s="24"/>
    </row>
    <row r="64" ht="20" customHeight="1" spans="1:8">
      <c r="A64" s="38"/>
      <c r="B64" s="38"/>
      <c r="C64" s="21" t="s">
        <v>18</v>
      </c>
      <c r="D64" s="21" t="s">
        <v>14</v>
      </c>
      <c r="E64" s="37">
        <v>7</v>
      </c>
      <c r="F64" s="21">
        <v>120</v>
      </c>
      <c r="G64" s="23">
        <f t="shared" si="5"/>
        <v>840</v>
      </c>
      <c r="H64" s="26"/>
    </row>
    <row r="65" ht="20" customHeight="1" spans="1:8">
      <c r="A65" s="38"/>
      <c r="B65" s="38"/>
      <c r="C65" s="21" t="s">
        <v>110</v>
      </c>
      <c r="D65" s="21" t="s">
        <v>14</v>
      </c>
      <c r="E65" s="37">
        <v>5</v>
      </c>
      <c r="F65" s="21">
        <v>10</v>
      </c>
      <c r="G65" s="23">
        <f t="shared" si="5"/>
        <v>50</v>
      </c>
      <c r="H65" s="26"/>
    </row>
    <row r="66" ht="20" customHeight="1" spans="1:8">
      <c r="A66" s="38"/>
      <c r="B66" s="38"/>
      <c r="C66" s="21" t="s">
        <v>589</v>
      </c>
      <c r="D66" s="21" t="s">
        <v>61</v>
      </c>
      <c r="E66" s="39">
        <f>2.2*2.2*2</f>
        <v>9.68</v>
      </c>
      <c r="F66" s="21">
        <v>90</v>
      </c>
      <c r="G66" s="23">
        <f t="shared" si="5"/>
        <v>871.2</v>
      </c>
      <c r="H66" s="26"/>
    </row>
    <row r="67" ht="20" customHeight="1" spans="1:8">
      <c r="A67" s="38"/>
      <c r="B67" s="38"/>
      <c r="C67" s="21" t="s">
        <v>587</v>
      </c>
      <c r="D67" s="21" t="s">
        <v>14</v>
      </c>
      <c r="E67" s="37">
        <v>7</v>
      </c>
      <c r="F67" s="21">
        <v>10</v>
      </c>
      <c r="G67" s="23">
        <f t="shared" si="5"/>
        <v>70</v>
      </c>
      <c r="H67" s="26"/>
    </row>
    <row r="68" ht="20" customHeight="1" spans="1:8">
      <c r="A68" s="38"/>
      <c r="B68" s="32" t="s">
        <v>80</v>
      </c>
      <c r="C68" s="21"/>
      <c r="D68" s="21"/>
      <c r="E68" s="37"/>
      <c r="F68" s="21"/>
      <c r="G68" s="32">
        <f>SUM(G63:G67)</f>
        <v>2171.2</v>
      </c>
      <c r="H68" s="33"/>
    </row>
    <row r="69" ht="20" customHeight="1" spans="1:8">
      <c r="A69" s="38">
        <v>7</v>
      </c>
      <c r="B69" s="38" t="s">
        <v>590</v>
      </c>
      <c r="C69" s="21" t="s">
        <v>208</v>
      </c>
      <c r="D69" s="21" t="s">
        <v>12</v>
      </c>
      <c r="E69" s="37">
        <v>1</v>
      </c>
      <c r="F69" s="21">
        <v>3000</v>
      </c>
      <c r="G69" s="23">
        <v>3000</v>
      </c>
      <c r="H69" s="24"/>
    </row>
    <row r="70" ht="20" customHeight="1" spans="1:8">
      <c r="A70" s="38"/>
      <c r="B70" s="38"/>
      <c r="C70" s="21" t="s">
        <v>18</v>
      </c>
      <c r="D70" s="21" t="s">
        <v>14</v>
      </c>
      <c r="E70" s="37">
        <v>2</v>
      </c>
      <c r="F70" s="21">
        <v>120</v>
      </c>
      <c r="G70" s="23">
        <v>240</v>
      </c>
      <c r="H70" s="26"/>
    </row>
    <row r="71" ht="20" customHeight="1" spans="1:8">
      <c r="A71" s="38"/>
      <c r="B71" s="38"/>
      <c r="C71" s="21" t="s">
        <v>436</v>
      </c>
      <c r="D71" s="21" t="s">
        <v>14</v>
      </c>
      <c r="E71" s="37">
        <v>2</v>
      </c>
      <c r="F71" s="21">
        <v>50</v>
      </c>
      <c r="G71" s="23">
        <v>100</v>
      </c>
      <c r="H71" s="26"/>
    </row>
    <row r="72" ht="20" customHeight="1" spans="1:8">
      <c r="A72" s="38"/>
      <c r="B72" s="38"/>
      <c r="C72" s="21" t="s">
        <v>110</v>
      </c>
      <c r="D72" s="21" t="s">
        <v>14</v>
      </c>
      <c r="E72" s="37">
        <v>23</v>
      </c>
      <c r="F72" s="21">
        <v>10</v>
      </c>
      <c r="G72" s="23">
        <v>230</v>
      </c>
      <c r="H72" s="26"/>
    </row>
    <row r="73" ht="20" customHeight="1" spans="1:8">
      <c r="A73" s="38"/>
      <c r="B73" s="38"/>
      <c r="C73" s="21" t="s">
        <v>34</v>
      </c>
      <c r="D73" s="21" t="s">
        <v>14</v>
      </c>
      <c r="E73" s="37">
        <v>10</v>
      </c>
      <c r="F73" s="21">
        <v>10</v>
      </c>
      <c r="G73" s="23">
        <v>100</v>
      </c>
      <c r="H73" s="26"/>
    </row>
    <row r="74" ht="20" customHeight="1" spans="1:8">
      <c r="A74" s="38"/>
      <c r="B74" s="28" t="s">
        <v>80</v>
      </c>
      <c r="C74" s="21"/>
      <c r="D74" s="21"/>
      <c r="E74" s="37"/>
      <c r="F74" s="21"/>
      <c r="G74" s="32">
        <v>3670</v>
      </c>
      <c r="H74" s="33"/>
    </row>
    <row r="75" ht="20" customHeight="1" spans="1:8">
      <c r="A75" s="38">
        <v>8</v>
      </c>
      <c r="B75" s="38" t="s">
        <v>591</v>
      </c>
      <c r="C75" s="21" t="s">
        <v>34</v>
      </c>
      <c r="D75" s="21" t="s">
        <v>14</v>
      </c>
      <c r="E75" s="37">
        <v>123</v>
      </c>
      <c r="F75" s="21">
        <v>10</v>
      </c>
      <c r="G75" s="23">
        <f>E75*F75</f>
        <v>1230</v>
      </c>
      <c r="H75" s="24"/>
    </row>
    <row r="76" ht="20" customHeight="1" spans="1:8">
      <c r="A76" s="38"/>
      <c r="B76" s="28" t="s">
        <v>80</v>
      </c>
      <c r="C76" s="21"/>
      <c r="D76" s="21"/>
      <c r="E76" s="37"/>
      <c r="F76" s="21"/>
      <c r="G76" s="32">
        <f>SUM(G75:G75)</f>
        <v>1230</v>
      </c>
      <c r="H76" s="33"/>
    </row>
    <row r="77" ht="20" customHeight="1" spans="1:8">
      <c r="A77" s="38">
        <v>9</v>
      </c>
      <c r="B77" s="38" t="s">
        <v>592</v>
      </c>
      <c r="C77" s="21" t="s">
        <v>19</v>
      </c>
      <c r="D77" s="21" t="s">
        <v>14</v>
      </c>
      <c r="E77" s="37">
        <v>1</v>
      </c>
      <c r="F77" s="21">
        <v>20</v>
      </c>
      <c r="G77" s="23">
        <v>20</v>
      </c>
      <c r="H77" s="24"/>
    </row>
    <row r="78" ht="20" customHeight="1" spans="1:8">
      <c r="A78" s="38"/>
      <c r="B78" s="38"/>
      <c r="C78" s="21" t="s">
        <v>34</v>
      </c>
      <c r="D78" s="21" t="s">
        <v>14</v>
      </c>
      <c r="E78" s="37">
        <v>44</v>
      </c>
      <c r="F78" s="21">
        <v>10</v>
      </c>
      <c r="G78" s="23">
        <v>880</v>
      </c>
      <c r="H78" s="26"/>
    </row>
    <row r="79" ht="20" customHeight="1" spans="1:8">
      <c r="A79" s="38"/>
      <c r="B79" s="28" t="s">
        <v>80</v>
      </c>
      <c r="C79" s="21"/>
      <c r="D79" s="21"/>
      <c r="E79" s="37"/>
      <c r="F79" s="21"/>
      <c r="G79" s="32">
        <f>SUM(G77:G78)</f>
        <v>900</v>
      </c>
      <c r="H79" s="33"/>
    </row>
    <row r="80" ht="20" customHeight="1" spans="1:8">
      <c r="A80" s="20">
        <v>10</v>
      </c>
      <c r="B80" s="20" t="s">
        <v>593</v>
      </c>
      <c r="C80" s="21" t="s">
        <v>135</v>
      </c>
      <c r="D80" s="21" t="s">
        <v>14</v>
      </c>
      <c r="E80" s="37">
        <v>40</v>
      </c>
      <c r="F80" s="21">
        <v>10</v>
      </c>
      <c r="G80" s="23">
        <f t="shared" ref="G80:G102" si="6">E80*F80</f>
        <v>400</v>
      </c>
      <c r="H80" s="24"/>
    </row>
    <row r="81" ht="20" customHeight="1" spans="1:8">
      <c r="A81" s="25"/>
      <c r="B81" s="25"/>
      <c r="C81" s="21" t="s">
        <v>594</v>
      </c>
      <c r="D81" s="21" t="s">
        <v>14</v>
      </c>
      <c r="E81" s="37">
        <v>3</v>
      </c>
      <c r="F81" s="21">
        <v>120</v>
      </c>
      <c r="G81" s="23">
        <f t="shared" si="6"/>
        <v>360</v>
      </c>
      <c r="H81" s="26"/>
    </row>
    <row r="82" ht="20" customHeight="1" spans="1:8">
      <c r="A82" s="25"/>
      <c r="B82" s="25"/>
      <c r="C82" s="21" t="s">
        <v>34</v>
      </c>
      <c r="D82" s="21" t="s">
        <v>14</v>
      </c>
      <c r="E82" s="37">
        <v>12</v>
      </c>
      <c r="F82" s="21">
        <v>50</v>
      </c>
      <c r="G82" s="23">
        <f t="shared" si="6"/>
        <v>600</v>
      </c>
      <c r="H82" s="26"/>
    </row>
    <row r="83" ht="20" customHeight="1" spans="1:8">
      <c r="A83" s="25"/>
      <c r="B83" s="25"/>
      <c r="C83" s="21" t="s">
        <v>587</v>
      </c>
      <c r="D83" s="21" t="s">
        <v>14</v>
      </c>
      <c r="E83" s="37">
        <v>7</v>
      </c>
      <c r="F83" s="21">
        <v>10</v>
      </c>
      <c r="G83" s="23">
        <f t="shared" si="6"/>
        <v>70</v>
      </c>
      <c r="H83" s="26"/>
    </row>
    <row r="84" ht="20" customHeight="1" spans="1:8">
      <c r="A84" s="25"/>
      <c r="B84" s="25"/>
      <c r="C84" s="21" t="s">
        <v>45</v>
      </c>
      <c r="D84" s="21" t="s">
        <v>14</v>
      </c>
      <c r="E84" s="37">
        <v>1</v>
      </c>
      <c r="F84" s="21">
        <v>100</v>
      </c>
      <c r="G84" s="23">
        <f t="shared" si="6"/>
        <v>100</v>
      </c>
      <c r="H84" s="26"/>
    </row>
    <row r="85" ht="20" customHeight="1" spans="1:8">
      <c r="A85" s="25"/>
      <c r="B85" s="25"/>
      <c r="C85" s="21" t="s">
        <v>595</v>
      </c>
      <c r="D85" s="21" t="s">
        <v>14</v>
      </c>
      <c r="E85" s="37">
        <v>2</v>
      </c>
      <c r="F85" s="21">
        <v>35</v>
      </c>
      <c r="G85" s="23">
        <f t="shared" si="6"/>
        <v>70</v>
      </c>
      <c r="H85" s="26"/>
    </row>
    <row r="86" ht="20" customHeight="1" spans="1:8">
      <c r="A86" s="25"/>
      <c r="B86" s="25"/>
      <c r="C86" s="21" t="s">
        <v>86</v>
      </c>
      <c r="D86" s="21" t="s">
        <v>14</v>
      </c>
      <c r="E86" s="37">
        <v>4</v>
      </c>
      <c r="F86" s="21">
        <v>100</v>
      </c>
      <c r="G86" s="23">
        <f t="shared" si="6"/>
        <v>400</v>
      </c>
      <c r="H86" s="26"/>
    </row>
    <row r="87" ht="20" customHeight="1" spans="1:8">
      <c r="A87" s="25"/>
      <c r="B87" s="25"/>
      <c r="C87" s="21" t="s">
        <v>55</v>
      </c>
      <c r="D87" s="21" t="s">
        <v>14</v>
      </c>
      <c r="E87" s="22">
        <v>1</v>
      </c>
      <c r="F87" s="23">
        <v>220</v>
      </c>
      <c r="G87" s="23">
        <f t="shared" si="6"/>
        <v>220</v>
      </c>
      <c r="H87" s="26"/>
    </row>
    <row r="88" ht="20" customHeight="1" spans="1:8">
      <c r="A88" s="25"/>
      <c r="B88" s="25"/>
      <c r="C88" s="23" t="s">
        <v>22</v>
      </c>
      <c r="D88" s="21" t="s">
        <v>14</v>
      </c>
      <c r="E88" s="22">
        <v>3</v>
      </c>
      <c r="F88" s="23">
        <v>10</v>
      </c>
      <c r="G88" s="23">
        <f t="shared" si="6"/>
        <v>30</v>
      </c>
      <c r="H88" s="26"/>
    </row>
    <row r="89" ht="20" customHeight="1" spans="1:8">
      <c r="A89" s="25"/>
      <c r="B89" s="25"/>
      <c r="C89" s="23" t="s">
        <v>20</v>
      </c>
      <c r="D89" s="21" t="s">
        <v>14</v>
      </c>
      <c r="E89" s="22">
        <v>1</v>
      </c>
      <c r="F89" s="23">
        <v>200</v>
      </c>
      <c r="G89" s="23">
        <f t="shared" si="6"/>
        <v>200</v>
      </c>
      <c r="H89" s="26"/>
    </row>
    <row r="90" ht="20" customHeight="1" spans="1:8">
      <c r="A90" s="25"/>
      <c r="B90" s="25"/>
      <c r="C90" s="23" t="s">
        <v>42</v>
      </c>
      <c r="D90" s="21" t="s">
        <v>14</v>
      </c>
      <c r="E90" s="22">
        <v>6</v>
      </c>
      <c r="F90" s="23">
        <v>220</v>
      </c>
      <c r="G90" s="23">
        <f t="shared" si="6"/>
        <v>1320</v>
      </c>
      <c r="H90" s="26"/>
    </row>
    <row r="91" ht="20" customHeight="1" spans="1:8">
      <c r="A91" s="25"/>
      <c r="B91" s="25"/>
      <c r="C91" s="23" t="s">
        <v>114</v>
      </c>
      <c r="D91" s="21" t="s">
        <v>14</v>
      </c>
      <c r="E91" s="22">
        <v>5</v>
      </c>
      <c r="F91" s="23">
        <v>10</v>
      </c>
      <c r="G91" s="23">
        <f t="shared" si="6"/>
        <v>50</v>
      </c>
      <c r="H91" s="26"/>
    </row>
    <row r="92" ht="20" customHeight="1" spans="1:8">
      <c r="A92" s="25"/>
      <c r="B92" s="25"/>
      <c r="C92" s="23" t="s">
        <v>41</v>
      </c>
      <c r="D92" s="21" t="s">
        <v>14</v>
      </c>
      <c r="E92" s="22">
        <v>6</v>
      </c>
      <c r="F92" s="23">
        <v>90</v>
      </c>
      <c r="G92" s="23">
        <f t="shared" si="6"/>
        <v>540</v>
      </c>
      <c r="H92" s="26"/>
    </row>
    <row r="93" ht="20" customHeight="1" spans="1:8">
      <c r="A93" s="25"/>
      <c r="B93" s="25"/>
      <c r="C93" s="21" t="s">
        <v>596</v>
      </c>
      <c r="D93" s="21" t="s">
        <v>101</v>
      </c>
      <c r="E93" s="34">
        <v>1</v>
      </c>
      <c r="F93" s="35">
        <v>160</v>
      </c>
      <c r="G93" s="23">
        <f t="shared" si="6"/>
        <v>160</v>
      </c>
      <c r="H93" s="26"/>
    </row>
    <row r="94" ht="20" customHeight="1" spans="1:8">
      <c r="A94" s="25"/>
      <c r="B94" s="25"/>
      <c r="C94" s="21" t="s">
        <v>17</v>
      </c>
      <c r="D94" s="21" t="s">
        <v>14</v>
      </c>
      <c r="E94" s="34">
        <v>4</v>
      </c>
      <c r="F94" s="35">
        <v>200</v>
      </c>
      <c r="G94" s="23">
        <f t="shared" si="6"/>
        <v>800</v>
      </c>
      <c r="H94" s="26"/>
    </row>
    <row r="95" ht="20" customHeight="1" spans="1:8">
      <c r="A95" s="25"/>
      <c r="B95" s="25"/>
      <c r="C95" s="21" t="s">
        <v>597</v>
      </c>
      <c r="D95" s="21" t="s">
        <v>14</v>
      </c>
      <c r="E95" s="34">
        <v>14</v>
      </c>
      <c r="F95" s="35">
        <v>10</v>
      </c>
      <c r="G95" s="23">
        <f t="shared" si="6"/>
        <v>140</v>
      </c>
      <c r="H95" s="26"/>
    </row>
    <row r="96" ht="20" customHeight="1" spans="1:8">
      <c r="A96" s="25"/>
      <c r="B96" s="25"/>
      <c r="C96" s="21" t="s">
        <v>109</v>
      </c>
      <c r="D96" s="21" t="s">
        <v>14</v>
      </c>
      <c r="E96" s="34">
        <v>23</v>
      </c>
      <c r="F96" s="35">
        <v>20</v>
      </c>
      <c r="G96" s="23">
        <f t="shared" si="6"/>
        <v>460</v>
      </c>
      <c r="H96" s="26"/>
    </row>
    <row r="97" ht="20" customHeight="1" spans="1:8">
      <c r="A97" s="25"/>
      <c r="B97" s="25"/>
      <c r="C97" s="21" t="s">
        <v>598</v>
      </c>
      <c r="D97" s="21" t="s">
        <v>14</v>
      </c>
      <c r="E97" s="34">
        <v>1</v>
      </c>
      <c r="F97" s="35">
        <v>100</v>
      </c>
      <c r="G97" s="23">
        <f t="shared" si="6"/>
        <v>100</v>
      </c>
      <c r="H97" s="26"/>
    </row>
    <row r="98" ht="20" customHeight="1" spans="1:8">
      <c r="A98" s="25"/>
      <c r="B98" s="25"/>
      <c r="C98" s="21" t="s">
        <v>94</v>
      </c>
      <c r="D98" s="21" t="s">
        <v>14</v>
      </c>
      <c r="E98" s="34">
        <v>22</v>
      </c>
      <c r="F98" s="35">
        <v>100</v>
      </c>
      <c r="G98" s="23">
        <f t="shared" si="6"/>
        <v>2200</v>
      </c>
      <c r="H98" s="26"/>
    </row>
    <row r="99" ht="20" customHeight="1" spans="1:8">
      <c r="A99" s="25"/>
      <c r="B99" s="25"/>
      <c r="C99" s="21" t="s">
        <v>116</v>
      </c>
      <c r="D99" s="21" t="s">
        <v>14</v>
      </c>
      <c r="E99" s="34">
        <v>54</v>
      </c>
      <c r="F99" s="35">
        <v>50</v>
      </c>
      <c r="G99" s="23">
        <f t="shared" si="6"/>
        <v>2700</v>
      </c>
      <c r="H99" s="26"/>
    </row>
    <row r="100" ht="20" customHeight="1" spans="1:8">
      <c r="A100" s="25"/>
      <c r="B100" s="25"/>
      <c r="C100" s="40" t="s">
        <v>58</v>
      </c>
      <c r="D100" s="21" t="s">
        <v>59</v>
      </c>
      <c r="E100" s="41">
        <v>18.1</v>
      </c>
      <c r="F100" s="35">
        <v>65</v>
      </c>
      <c r="G100" s="23">
        <f t="shared" si="6"/>
        <v>1176.5</v>
      </c>
      <c r="H100" s="26"/>
    </row>
    <row r="101" ht="20" customHeight="1" spans="1:8">
      <c r="A101" s="25"/>
      <c r="B101" s="25"/>
      <c r="C101" s="41" t="s">
        <v>78</v>
      </c>
      <c r="D101" s="21" t="s">
        <v>59</v>
      </c>
      <c r="E101" s="41">
        <v>25.61</v>
      </c>
      <c r="F101" s="35">
        <v>560</v>
      </c>
      <c r="G101" s="23">
        <f t="shared" si="6"/>
        <v>14341.6</v>
      </c>
      <c r="H101" s="26"/>
    </row>
    <row r="102" ht="20" customHeight="1" spans="1:8">
      <c r="A102" s="25"/>
      <c r="B102" s="25"/>
      <c r="C102" s="41" t="s">
        <v>599</v>
      </c>
      <c r="D102" s="21" t="s">
        <v>59</v>
      </c>
      <c r="E102" s="41">
        <v>17.28</v>
      </c>
      <c r="F102" s="35">
        <v>160</v>
      </c>
      <c r="G102" s="23">
        <f t="shared" si="6"/>
        <v>2764.8</v>
      </c>
      <c r="H102" s="26"/>
    </row>
    <row r="103" ht="20" customHeight="1" spans="1:8">
      <c r="A103" s="27"/>
      <c r="B103" s="28" t="s">
        <v>80</v>
      </c>
      <c r="C103" s="21"/>
      <c r="D103" s="21"/>
      <c r="E103" s="34"/>
      <c r="F103" s="35"/>
      <c r="G103" s="32">
        <f>SUM(G80:G102)</f>
        <v>29202.9</v>
      </c>
      <c r="H103" s="33"/>
    </row>
    <row r="104" ht="20" customHeight="1" spans="1:8">
      <c r="A104" s="25">
        <v>11</v>
      </c>
      <c r="B104" s="20" t="s">
        <v>600</v>
      </c>
      <c r="C104" s="21" t="s">
        <v>596</v>
      </c>
      <c r="D104" s="21" t="s">
        <v>101</v>
      </c>
      <c r="E104" s="34">
        <v>9</v>
      </c>
      <c r="F104" s="35">
        <v>160</v>
      </c>
      <c r="G104" s="23">
        <f t="shared" ref="G104:G117" si="7">E104*F104</f>
        <v>1440</v>
      </c>
      <c r="H104" s="24"/>
    </row>
    <row r="105" ht="20" customHeight="1" spans="1:8">
      <c r="A105" s="25"/>
      <c r="B105" s="25"/>
      <c r="C105" s="21" t="s">
        <v>17</v>
      </c>
      <c r="D105" s="21" t="s">
        <v>14</v>
      </c>
      <c r="E105" s="34">
        <v>1</v>
      </c>
      <c r="F105" s="35">
        <v>200</v>
      </c>
      <c r="G105" s="23">
        <f t="shared" si="7"/>
        <v>200</v>
      </c>
      <c r="H105" s="26"/>
    </row>
    <row r="106" ht="20" customHeight="1" spans="1:8">
      <c r="A106" s="25"/>
      <c r="B106" s="25"/>
      <c r="C106" s="21" t="s">
        <v>117</v>
      </c>
      <c r="D106" s="21"/>
      <c r="E106" s="34">
        <v>27</v>
      </c>
      <c r="F106" s="35">
        <v>5</v>
      </c>
      <c r="G106" s="23">
        <v>135</v>
      </c>
      <c r="H106" s="26"/>
    </row>
    <row r="107" ht="20" customHeight="1" spans="1:8">
      <c r="A107" s="25"/>
      <c r="B107" s="25"/>
      <c r="C107" s="21" t="s">
        <v>18</v>
      </c>
      <c r="D107" s="21" t="s">
        <v>14</v>
      </c>
      <c r="E107" s="34">
        <v>7</v>
      </c>
      <c r="F107" s="35">
        <v>120</v>
      </c>
      <c r="G107" s="23">
        <f t="shared" si="7"/>
        <v>840</v>
      </c>
      <c r="H107" s="26"/>
    </row>
    <row r="108" ht="20" customHeight="1" spans="1:8">
      <c r="A108" s="25"/>
      <c r="B108" s="25"/>
      <c r="C108" s="21" t="s">
        <v>109</v>
      </c>
      <c r="D108" s="21" t="s">
        <v>14</v>
      </c>
      <c r="E108" s="34">
        <v>11</v>
      </c>
      <c r="F108" s="35">
        <v>20</v>
      </c>
      <c r="G108" s="23">
        <f t="shared" si="7"/>
        <v>220</v>
      </c>
      <c r="H108" s="26"/>
    </row>
    <row r="109" ht="20" customHeight="1" spans="1:8">
      <c r="A109" s="25"/>
      <c r="B109" s="25"/>
      <c r="C109" s="21" t="s">
        <v>587</v>
      </c>
      <c r="D109" s="21" t="s">
        <v>14</v>
      </c>
      <c r="E109" s="34">
        <v>39</v>
      </c>
      <c r="F109" s="35">
        <v>10</v>
      </c>
      <c r="G109" s="23">
        <f t="shared" si="7"/>
        <v>390</v>
      </c>
      <c r="H109" s="26"/>
    </row>
    <row r="110" ht="20" customHeight="1" spans="1:8">
      <c r="A110" s="25"/>
      <c r="B110" s="25"/>
      <c r="C110" s="21" t="s">
        <v>436</v>
      </c>
      <c r="D110" s="21" t="s">
        <v>14</v>
      </c>
      <c r="E110" s="34">
        <v>23</v>
      </c>
      <c r="F110" s="35">
        <v>50</v>
      </c>
      <c r="G110" s="23">
        <f t="shared" si="7"/>
        <v>1150</v>
      </c>
      <c r="H110" s="26"/>
    </row>
    <row r="111" ht="20" customHeight="1" spans="1:8">
      <c r="A111" s="25"/>
      <c r="B111" s="25"/>
      <c r="C111" s="21" t="s">
        <v>41</v>
      </c>
      <c r="D111" s="21" t="s">
        <v>14</v>
      </c>
      <c r="E111" s="34">
        <v>1</v>
      </c>
      <c r="F111" s="35">
        <v>90</v>
      </c>
      <c r="G111" s="23">
        <f t="shared" si="7"/>
        <v>90</v>
      </c>
      <c r="H111" s="26"/>
    </row>
    <row r="112" ht="20" customHeight="1" spans="1:8">
      <c r="A112" s="25"/>
      <c r="B112" s="25"/>
      <c r="C112" s="23" t="s">
        <v>110</v>
      </c>
      <c r="D112" s="21" t="s">
        <v>14</v>
      </c>
      <c r="E112" s="22">
        <v>1</v>
      </c>
      <c r="F112" s="23">
        <v>10</v>
      </c>
      <c r="G112" s="23">
        <f t="shared" si="7"/>
        <v>10</v>
      </c>
      <c r="H112" s="26"/>
    </row>
    <row r="113" ht="20" customHeight="1" spans="1:8">
      <c r="A113" s="25"/>
      <c r="B113" s="25"/>
      <c r="C113" s="23" t="s">
        <v>207</v>
      </c>
      <c r="D113" s="21" t="s">
        <v>14</v>
      </c>
      <c r="E113" s="22">
        <v>52</v>
      </c>
      <c r="F113" s="23">
        <v>100</v>
      </c>
      <c r="G113" s="23">
        <f t="shared" si="7"/>
        <v>5200</v>
      </c>
      <c r="H113" s="26"/>
    </row>
    <row r="114" ht="20" customHeight="1" spans="1:8">
      <c r="A114" s="25"/>
      <c r="B114" s="25"/>
      <c r="C114" s="21" t="s">
        <v>601</v>
      </c>
      <c r="D114" s="21" t="s">
        <v>61</v>
      </c>
      <c r="E114" s="41">
        <v>5.76</v>
      </c>
      <c r="F114" s="35">
        <v>90</v>
      </c>
      <c r="G114" s="23">
        <f t="shared" si="7"/>
        <v>518.4</v>
      </c>
      <c r="H114" s="26"/>
    </row>
    <row r="115" ht="20" customHeight="1" spans="1:8">
      <c r="A115" s="25"/>
      <c r="B115" s="25"/>
      <c r="C115" s="21" t="s">
        <v>208</v>
      </c>
      <c r="D115" s="21" t="s">
        <v>12</v>
      </c>
      <c r="E115" s="34">
        <v>3</v>
      </c>
      <c r="F115" s="35">
        <v>3000</v>
      </c>
      <c r="G115" s="23">
        <f t="shared" si="7"/>
        <v>9000</v>
      </c>
      <c r="H115" s="26"/>
    </row>
    <row r="116" ht="20" customHeight="1" spans="1:8">
      <c r="A116" s="25"/>
      <c r="B116" s="25"/>
      <c r="C116" s="21" t="s">
        <v>158</v>
      </c>
      <c r="D116" s="21" t="s">
        <v>12</v>
      </c>
      <c r="E116" s="34">
        <v>1</v>
      </c>
      <c r="F116" s="35">
        <v>4500</v>
      </c>
      <c r="G116" s="23">
        <f t="shared" si="7"/>
        <v>4500</v>
      </c>
      <c r="H116" s="26"/>
    </row>
    <row r="117" ht="20" customHeight="1" spans="1:8">
      <c r="A117" s="25"/>
      <c r="B117" s="25"/>
      <c r="C117" s="21" t="s">
        <v>11</v>
      </c>
      <c r="D117" s="21" t="s">
        <v>12</v>
      </c>
      <c r="E117" s="34">
        <v>1</v>
      </c>
      <c r="F117" s="35">
        <v>4000</v>
      </c>
      <c r="G117" s="23">
        <f t="shared" si="7"/>
        <v>4000</v>
      </c>
      <c r="H117" s="26"/>
    </row>
    <row r="118" ht="20" customHeight="1" spans="1:8">
      <c r="A118" s="25"/>
      <c r="B118" s="28" t="s">
        <v>80</v>
      </c>
      <c r="C118" s="29"/>
      <c r="D118" s="29"/>
      <c r="E118" s="30"/>
      <c r="F118" s="31"/>
      <c r="G118" s="32">
        <f>SUM(G104:G117)</f>
        <v>27693.4</v>
      </c>
      <c r="H118" s="33"/>
    </row>
    <row r="119" ht="20" customHeight="1" spans="1:8">
      <c r="A119" s="20">
        <v>12</v>
      </c>
      <c r="B119" s="20" t="s">
        <v>602</v>
      </c>
      <c r="C119" s="21" t="s">
        <v>109</v>
      </c>
      <c r="D119" s="21" t="s">
        <v>14</v>
      </c>
      <c r="E119" s="34">
        <v>2</v>
      </c>
      <c r="F119" s="35">
        <v>20</v>
      </c>
      <c r="G119" s="23">
        <f t="shared" ref="G119:G146" si="8">E119*F119</f>
        <v>40</v>
      </c>
      <c r="H119" s="23"/>
    </row>
    <row r="120" ht="20" customHeight="1" spans="1:8">
      <c r="A120" s="25"/>
      <c r="B120" s="25"/>
      <c r="C120" s="21" t="s">
        <v>42</v>
      </c>
      <c r="D120" s="21" t="s">
        <v>14</v>
      </c>
      <c r="E120" s="34">
        <v>8</v>
      </c>
      <c r="F120" s="35">
        <v>220</v>
      </c>
      <c r="G120" s="23">
        <f t="shared" si="8"/>
        <v>1760</v>
      </c>
      <c r="H120" s="23"/>
    </row>
    <row r="121" ht="20" customHeight="1" spans="1:8">
      <c r="A121" s="25"/>
      <c r="B121" s="25"/>
      <c r="C121" s="21" t="s">
        <v>41</v>
      </c>
      <c r="D121" s="21" t="s">
        <v>14</v>
      </c>
      <c r="E121" s="34">
        <v>1</v>
      </c>
      <c r="F121" s="35">
        <v>90</v>
      </c>
      <c r="G121" s="23">
        <f t="shared" si="8"/>
        <v>90</v>
      </c>
      <c r="H121" s="23"/>
    </row>
    <row r="122" ht="20" customHeight="1" spans="1:8">
      <c r="A122" s="25"/>
      <c r="B122" s="25"/>
      <c r="C122" s="21" t="s">
        <v>429</v>
      </c>
      <c r="D122" s="21" t="s">
        <v>14</v>
      </c>
      <c r="E122" s="34">
        <v>2</v>
      </c>
      <c r="F122" s="35">
        <v>120</v>
      </c>
      <c r="G122" s="23">
        <f t="shared" si="8"/>
        <v>240</v>
      </c>
      <c r="H122" s="23"/>
    </row>
    <row r="123" ht="20" customHeight="1" spans="1:8">
      <c r="A123" s="25"/>
      <c r="B123" s="25"/>
      <c r="C123" s="21" t="s">
        <v>11</v>
      </c>
      <c r="D123" s="21" t="s">
        <v>12</v>
      </c>
      <c r="E123" s="34">
        <v>2</v>
      </c>
      <c r="F123" s="35">
        <v>4000</v>
      </c>
      <c r="G123" s="23">
        <f t="shared" si="8"/>
        <v>8000</v>
      </c>
      <c r="H123" s="23"/>
    </row>
    <row r="124" ht="20" customHeight="1" spans="1:8">
      <c r="A124" s="25"/>
      <c r="B124" s="25"/>
      <c r="C124" s="21" t="s">
        <v>23</v>
      </c>
      <c r="D124" s="21" t="s">
        <v>14</v>
      </c>
      <c r="E124" s="34">
        <v>4</v>
      </c>
      <c r="F124" s="35">
        <v>220</v>
      </c>
      <c r="G124" s="23">
        <f t="shared" si="8"/>
        <v>880</v>
      </c>
      <c r="H124" s="23"/>
    </row>
    <row r="125" ht="20" customHeight="1" spans="1:8">
      <c r="A125" s="25"/>
      <c r="B125" s="25"/>
      <c r="C125" s="21" t="s">
        <v>448</v>
      </c>
      <c r="D125" s="21" t="s">
        <v>14</v>
      </c>
      <c r="E125" s="34">
        <v>2</v>
      </c>
      <c r="F125" s="35">
        <v>200</v>
      </c>
      <c r="G125" s="23">
        <f t="shared" si="8"/>
        <v>400</v>
      </c>
      <c r="H125" s="23"/>
    </row>
    <row r="126" ht="20" customHeight="1" spans="1:8">
      <c r="A126" s="25"/>
      <c r="B126" s="25"/>
      <c r="C126" s="21" t="s">
        <v>471</v>
      </c>
      <c r="D126" s="21" t="s">
        <v>14</v>
      </c>
      <c r="E126" s="34">
        <v>2</v>
      </c>
      <c r="F126" s="35">
        <v>220</v>
      </c>
      <c r="G126" s="23">
        <f t="shared" si="8"/>
        <v>440</v>
      </c>
      <c r="H126" s="23"/>
    </row>
    <row r="127" ht="20" customHeight="1" spans="1:8">
      <c r="A127" s="25"/>
      <c r="B127" s="25"/>
      <c r="C127" s="21" t="s">
        <v>116</v>
      </c>
      <c r="D127" s="21" t="s">
        <v>14</v>
      </c>
      <c r="E127" s="34">
        <v>4</v>
      </c>
      <c r="F127" s="35">
        <v>50</v>
      </c>
      <c r="G127" s="23">
        <f t="shared" si="8"/>
        <v>200</v>
      </c>
      <c r="H127" s="23"/>
    </row>
    <row r="128" ht="20" customHeight="1" spans="1:8">
      <c r="A128" s="25"/>
      <c r="B128" s="25"/>
      <c r="C128" s="21" t="s">
        <v>94</v>
      </c>
      <c r="D128" s="21" t="s">
        <v>14</v>
      </c>
      <c r="E128" s="34">
        <v>13</v>
      </c>
      <c r="F128" s="35">
        <v>100</v>
      </c>
      <c r="G128" s="23">
        <f t="shared" si="8"/>
        <v>1300</v>
      </c>
      <c r="H128" s="23"/>
    </row>
    <row r="129" ht="20" customHeight="1" spans="1:8">
      <c r="A129" s="25"/>
      <c r="B129" s="25"/>
      <c r="C129" s="21" t="s">
        <v>18</v>
      </c>
      <c r="D129" s="21" t="s">
        <v>14</v>
      </c>
      <c r="E129" s="34">
        <v>1</v>
      </c>
      <c r="F129" s="35">
        <v>120</v>
      </c>
      <c r="G129" s="23">
        <f t="shared" si="8"/>
        <v>120</v>
      </c>
      <c r="H129" s="23"/>
    </row>
    <row r="130" ht="20" customHeight="1" spans="1:8">
      <c r="A130" s="25"/>
      <c r="B130" s="25"/>
      <c r="C130" s="42" t="s">
        <v>94</v>
      </c>
      <c r="D130" s="21" t="s">
        <v>14</v>
      </c>
      <c r="E130" s="42">
        <v>2</v>
      </c>
      <c r="F130" s="43">
        <v>100</v>
      </c>
      <c r="G130" s="23">
        <f t="shared" si="8"/>
        <v>200</v>
      </c>
      <c r="H130" s="23"/>
    </row>
    <row r="131" ht="20" customHeight="1" spans="1:8">
      <c r="A131" s="25"/>
      <c r="B131" s="25"/>
      <c r="C131" s="42" t="s">
        <v>100</v>
      </c>
      <c r="D131" s="21" t="s">
        <v>101</v>
      </c>
      <c r="E131" s="42">
        <v>5</v>
      </c>
      <c r="F131" s="43">
        <v>160</v>
      </c>
      <c r="G131" s="23">
        <f t="shared" si="8"/>
        <v>800</v>
      </c>
      <c r="H131" s="23"/>
    </row>
    <row r="132" ht="20" customHeight="1" spans="1:8">
      <c r="A132" s="25"/>
      <c r="B132" s="25"/>
      <c r="C132" s="42" t="s">
        <v>113</v>
      </c>
      <c r="D132" s="21" t="s">
        <v>14</v>
      </c>
      <c r="E132" s="42">
        <v>1</v>
      </c>
      <c r="F132" s="43">
        <v>220</v>
      </c>
      <c r="G132" s="23">
        <f t="shared" si="8"/>
        <v>220</v>
      </c>
      <c r="H132" s="23"/>
    </row>
    <row r="133" ht="20" customHeight="1" spans="1:8">
      <c r="A133" s="25"/>
      <c r="B133" s="25"/>
      <c r="C133" s="42" t="s">
        <v>89</v>
      </c>
      <c r="D133" s="21" t="s">
        <v>14</v>
      </c>
      <c r="E133" s="42">
        <v>1</v>
      </c>
      <c r="F133" s="43">
        <v>90</v>
      </c>
      <c r="G133" s="23">
        <f t="shared" si="8"/>
        <v>90</v>
      </c>
      <c r="H133" s="23"/>
    </row>
    <row r="134" ht="20" customHeight="1" spans="1:8">
      <c r="A134" s="25"/>
      <c r="B134" s="25"/>
      <c r="C134" s="42" t="s">
        <v>15</v>
      </c>
      <c r="D134" s="21" t="s">
        <v>14</v>
      </c>
      <c r="E134" s="42">
        <v>1</v>
      </c>
      <c r="F134" s="43">
        <v>120</v>
      </c>
      <c r="G134" s="23">
        <f t="shared" si="8"/>
        <v>120</v>
      </c>
      <c r="H134" s="23"/>
    </row>
    <row r="135" ht="20" customHeight="1" spans="1:8">
      <c r="A135" s="25"/>
      <c r="B135" s="25"/>
      <c r="C135" s="44" t="s">
        <v>132</v>
      </c>
      <c r="D135" s="21" t="s">
        <v>59</v>
      </c>
      <c r="E135" s="45">
        <v>5.4</v>
      </c>
      <c r="F135" s="35">
        <v>80</v>
      </c>
      <c r="G135" s="23">
        <f t="shared" si="8"/>
        <v>432</v>
      </c>
      <c r="H135" s="23"/>
    </row>
    <row r="136" ht="20" customHeight="1" spans="1:8">
      <c r="A136" s="25"/>
      <c r="B136" s="25"/>
      <c r="C136" s="40" t="s">
        <v>65</v>
      </c>
      <c r="D136" s="21" t="s">
        <v>59</v>
      </c>
      <c r="E136" s="45">
        <v>25.58</v>
      </c>
      <c r="F136" s="35">
        <v>65</v>
      </c>
      <c r="G136" s="23">
        <f t="shared" si="8"/>
        <v>1662.7</v>
      </c>
      <c r="H136" s="23"/>
    </row>
    <row r="137" ht="20" customHeight="1" spans="1:8">
      <c r="A137" s="25"/>
      <c r="B137" s="25"/>
      <c r="C137" s="44"/>
      <c r="D137" s="21" t="s">
        <v>59</v>
      </c>
      <c r="E137" s="45">
        <v>5.46</v>
      </c>
      <c r="F137" s="35">
        <v>65</v>
      </c>
      <c r="G137" s="23">
        <f t="shared" si="8"/>
        <v>354.9</v>
      </c>
      <c r="H137" s="23"/>
    </row>
    <row r="138" ht="20" customHeight="1" spans="1:8">
      <c r="A138" s="25"/>
      <c r="B138" s="25"/>
      <c r="C138" s="44"/>
      <c r="D138" s="21" t="s">
        <v>59</v>
      </c>
      <c r="E138" s="41">
        <v>2.73</v>
      </c>
      <c r="F138" s="35">
        <v>65</v>
      </c>
      <c r="G138" s="23">
        <f t="shared" si="8"/>
        <v>177.45</v>
      </c>
      <c r="H138" s="23"/>
    </row>
    <row r="139" ht="20" customHeight="1" spans="1:8">
      <c r="A139" s="25"/>
      <c r="B139" s="25"/>
      <c r="C139" s="44"/>
      <c r="D139" s="21" t="s">
        <v>59</v>
      </c>
      <c r="E139" s="41">
        <v>17.73</v>
      </c>
      <c r="F139" s="35">
        <v>80</v>
      </c>
      <c r="G139" s="23">
        <f t="shared" si="8"/>
        <v>1418.4</v>
      </c>
      <c r="H139" s="23"/>
    </row>
    <row r="140" ht="20" customHeight="1" spans="1:8">
      <c r="A140" s="25"/>
      <c r="B140" s="25"/>
      <c r="C140" s="46"/>
      <c r="D140" s="21" t="s">
        <v>59</v>
      </c>
      <c r="E140" s="41">
        <v>8.96</v>
      </c>
      <c r="F140" s="35">
        <v>80</v>
      </c>
      <c r="G140" s="23">
        <f t="shared" si="8"/>
        <v>716.8</v>
      </c>
      <c r="H140" s="23"/>
    </row>
    <row r="141" ht="20" customHeight="1" spans="1:8">
      <c r="A141" s="25"/>
      <c r="B141" s="25"/>
      <c r="C141" s="41" t="s">
        <v>107</v>
      </c>
      <c r="D141" s="21" t="s">
        <v>71</v>
      </c>
      <c r="E141" s="41">
        <v>1</v>
      </c>
      <c r="F141" s="35">
        <v>200</v>
      </c>
      <c r="G141" s="23">
        <f t="shared" si="8"/>
        <v>200</v>
      </c>
      <c r="H141" s="23"/>
    </row>
    <row r="142" ht="20" customHeight="1" spans="1:8">
      <c r="A142" s="25"/>
      <c r="B142" s="25"/>
      <c r="C142" s="41" t="s">
        <v>76</v>
      </c>
      <c r="D142" s="21" t="s">
        <v>61</v>
      </c>
      <c r="E142" s="41">
        <v>18</v>
      </c>
      <c r="F142" s="35">
        <v>70</v>
      </c>
      <c r="G142" s="23">
        <f t="shared" si="8"/>
        <v>1260</v>
      </c>
      <c r="H142" s="23"/>
    </row>
    <row r="143" ht="20" customHeight="1" spans="1:8">
      <c r="A143" s="25"/>
      <c r="B143" s="25"/>
      <c r="C143" s="41" t="s">
        <v>147</v>
      </c>
      <c r="D143" s="21" t="s">
        <v>59</v>
      </c>
      <c r="E143" s="41">
        <v>66.04</v>
      </c>
      <c r="F143" s="35">
        <v>420</v>
      </c>
      <c r="G143" s="23">
        <f t="shared" si="8"/>
        <v>27736.8</v>
      </c>
      <c r="H143" s="23"/>
    </row>
    <row r="144" ht="20" customHeight="1" spans="1:8">
      <c r="A144" s="25"/>
      <c r="B144" s="25"/>
      <c r="C144" s="41" t="s">
        <v>603</v>
      </c>
      <c r="D144" s="21" t="s">
        <v>59</v>
      </c>
      <c r="E144" s="41">
        <v>36.1</v>
      </c>
      <c r="F144" s="35">
        <v>160</v>
      </c>
      <c r="G144" s="23">
        <f t="shared" si="8"/>
        <v>5776</v>
      </c>
      <c r="H144" s="23"/>
    </row>
    <row r="145" ht="20" customHeight="1" spans="1:8">
      <c r="A145" s="25"/>
      <c r="B145" s="25"/>
      <c r="C145" s="42" t="s">
        <v>604</v>
      </c>
      <c r="D145" s="42" t="s">
        <v>73</v>
      </c>
      <c r="E145" s="42">
        <v>1</v>
      </c>
      <c r="F145" s="43">
        <v>1000</v>
      </c>
      <c r="G145" s="23">
        <f t="shared" si="8"/>
        <v>1000</v>
      </c>
      <c r="H145" s="23"/>
    </row>
    <row r="146" ht="20" customHeight="1" spans="1:8">
      <c r="A146" s="25"/>
      <c r="B146" s="25"/>
      <c r="C146" s="42" t="s">
        <v>582</v>
      </c>
      <c r="D146" s="42" t="s">
        <v>73</v>
      </c>
      <c r="E146" s="42">
        <v>1</v>
      </c>
      <c r="F146" s="43">
        <v>1000</v>
      </c>
      <c r="G146" s="23">
        <f t="shared" si="8"/>
        <v>1000</v>
      </c>
      <c r="H146" s="23"/>
    </row>
    <row r="147" ht="20" customHeight="1" spans="1:8">
      <c r="A147" s="25"/>
      <c r="B147" s="28" t="s">
        <v>80</v>
      </c>
      <c r="C147" s="21"/>
      <c r="D147" s="21"/>
      <c r="E147" s="34"/>
      <c r="F147" s="35"/>
      <c r="G147" s="32">
        <f>SUM(G119:G146)</f>
        <v>56635.05</v>
      </c>
      <c r="H147" s="23"/>
    </row>
    <row r="148" ht="20" customHeight="1" spans="1:8">
      <c r="A148" s="20">
        <v>13</v>
      </c>
      <c r="B148" s="20" t="s">
        <v>605</v>
      </c>
      <c r="C148" s="23" t="s">
        <v>18</v>
      </c>
      <c r="D148" s="23" t="s">
        <v>14</v>
      </c>
      <c r="E148" s="22">
        <v>1</v>
      </c>
      <c r="F148" s="23">
        <v>120</v>
      </c>
      <c r="G148" s="23">
        <f t="shared" ref="G148:G155" si="9">E148*F148</f>
        <v>120</v>
      </c>
      <c r="H148" s="24"/>
    </row>
    <row r="149" ht="20" customHeight="1" spans="1:8">
      <c r="A149" s="25"/>
      <c r="B149" s="25"/>
      <c r="C149" s="23" t="s">
        <v>606</v>
      </c>
      <c r="D149" s="23" t="s">
        <v>14</v>
      </c>
      <c r="E149" s="22">
        <v>6</v>
      </c>
      <c r="F149" s="23">
        <v>100</v>
      </c>
      <c r="G149" s="23">
        <f t="shared" si="9"/>
        <v>600</v>
      </c>
      <c r="H149" s="26"/>
    </row>
    <row r="150" ht="20" customHeight="1" spans="1:8">
      <c r="A150" s="25"/>
      <c r="B150" s="25"/>
      <c r="C150" s="23" t="s">
        <v>607</v>
      </c>
      <c r="D150" s="23" t="s">
        <v>14</v>
      </c>
      <c r="E150" s="45">
        <v>2</v>
      </c>
      <c r="F150" s="23">
        <v>50</v>
      </c>
      <c r="G150" s="23">
        <f t="shared" si="9"/>
        <v>100</v>
      </c>
      <c r="H150" s="26"/>
    </row>
    <row r="151" ht="20" customHeight="1" spans="1:8">
      <c r="A151" s="25"/>
      <c r="B151" s="25"/>
      <c r="C151" s="40" t="s">
        <v>58</v>
      </c>
      <c r="D151" s="21" t="s">
        <v>59</v>
      </c>
      <c r="E151" s="45">
        <v>5.02</v>
      </c>
      <c r="F151" s="23">
        <v>65</v>
      </c>
      <c r="G151" s="23">
        <f t="shared" si="9"/>
        <v>326.3</v>
      </c>
      <c r="H151" s="26"/>
    </row>
    <row r="152" ht="20" customHeight="1" spans="1:8">
      <c r="A152" s="25"/>
      <c r="B152" s="25"/>
      <c r="C152" s="44"/>
      <c r="D152" s="21" t="s">
        <v>59</v>
      </c>
      <c r="E152" s="45">
        <v>27.66</v>
      </c>
      <c r="F152" s="23">
        <v>65</v>
      </c>
      <c r="G152" s="23">
        <f t="shared" si="9"/>
        <v>1797.9</v>
      </c>
      <c r="H152" s="26"/>
    </row>
    <row r="153" ht="20" customHeight="1" spans="1:8">
      <c r="A153" s="25"/>
      <c r="B153" s="25"/>
      <c r="C153" s="41" t="s">
        <v>75</v>
      </c>
      <c r="D153" s="21" t="s">
        <v>73</v>
      </c>
      <c r="E153" s="45">
        <v>1</v>
      </c>
      <c r="F153" s="23">
        <v>3000</v>
      </c>
      <c r="G153" s="23">
        <f t="shared" si="9"/>
        <v>3000</v>
      </c>
      <c r="H153" s="26"/>
    </row>
    <row r="154" ht="20" customHeight="1" spans="1:8">
      <c r="A154" s="25"/>
      <c r="B154" s="25"/>
      <c r="C154" s="41" t="s">
        <v>147</v>
      </c>
      <c r="D154" s="21" t="s">
        <v>59</v>
      </c>
      <c r="E154" s="41">
        <v>128.37</v>
      </c>
      <c r="F154" s="23">
        <v>420</v>
      </c>
      <c r="G154" s="23">
        <f t="shared" si="9"/>
        <v>53915.4</v>
      </c>
      <c r="H154" s="26"/>
    </row>
    <row r="155" ht="20" customHeight="1" spans="1:8">
      <c r="A155" s="25"/>
      <c r="B155" s="25"/>
      <c r="C155" s="42" t="s">
        <v>582</v>
      </c>
      <c r="D155" s="42" t="s">
        <v>73</v>
      </c>
      <c r="E155" s="42">
        <v>1</v>
      </c>
      <c r="F155" s="43">
        <v>1000</v>
      </c>
      <c r="G155" s="23">
        <f t="shared" si="9"/>
        <v>1000</v>
      </c>
      <c r="H155" s="26"/>
    </row>
    <row r="156" ht="20" customHeight="1" spans="1:8">
      <c r="A156" s="25"/>
      <c r="B156" s="27"/>
      <c r="C156" s="41" t="s">
        <v>603</v>
      </c>
      <c r="D156" s="21" t="s">
        <v>59</v>
      </c>
      <c r="E156" s="22"/>
      <c r="F156" s="23"/>
      <c r="G156" s="23"/>
      <c r="H156" s="26"/>
    </row>
    <row r="157" ht="20" customHeight="1" spans="1:8">
      <c r="A157" s="27"/>
      <c r="B157" s="28" t="s">
        <v>80</v>
      </c>
      <c r="C157" s="40"/>
      <c r="D157" s="21"/>
      <c r="E157" s="45"/>
      <c r="F157" s="23"/>
      <c r="G157" s="32">
        <f>SUM(G148:G156)</f>
        <v>60859.6</v>
      </c>
      <c r="H157" s="33"/>
    </row>
    <row r="158" ht="20" customHeight="1" spans="1:8">
      <c r="A158" s="20">
        <v>14</v>
      </c>
      <c r="B158" s="20" t="s">
        <v>608</v>
      </c>
      <c r="C158" s="40" t="s">
        <v>58</v>
      </c>
      <c r="D158" s="21" t="s">
        <v>59</v>
      </c>
      <c r="E158" s="45">
        <v>3.19</v>
      </c>
      <c r="F158" s="23">
        <v>65</v>
      </c>
      <c r="G158" s="23">
        <f t="shared" ref="G158:G184" si="10">E158*F158</f>
        <v>207.35</v>
      </c>
      <c r="H158" s="24"/>
    </row>
    <row r="159" ht="20" customHeight="1" spans="1:8">
      <c r="A159" s="25"/>
      <c r="B159" s="25"/>
      <c r="C159" s="44"/>
      <c r="D159" s="21" t="s">
        <v>59</v>
      </c>
      <c r="E159" s="45">
        <v>8.16</v>
      </c>
      <c r="F159" s="35">
        <v>65</v>
      </c>
      <c r="G159" s="23">
        <f t="shared" si="10"/>
        <v>530.4</v>
      </c>
      <c r="H159" s="26"/>
    </row>
    <row r="160" ht="20" customHeight="1" spans="1:8">
      <c r="A160" s="25"/>
      <c r="B160" s="25"/>
      <c r="C160" s="44"/>
      <c r="D160" s="21" t="s">
        <v>59</v>
      </c>
      <c r="E160" s="45">
        <v>4.86</v>
      </c>
      <c r="F160" s="35">
        <v>65</v>
      </c>
      <c r="G160" s="23">
        <f t="shared" si="10"/>
        <v>315.9</v>
      </c>
      <c r="H160" s="26"/>
    </row>
    <row r="161" ht="20" customHeight="1" spans="1:8">
      <c r="A161" s="25"/>
      <c r="B161" s="25"/>
      <c r="C161" s="41" t="s">
        <v>147</v>
      </c>
      <c r="D161" s="21" t="s">
        <v>59</v>
      </c>
      <c r="E161" s="41">
        <v>63.3</v>
      </c>
      <c r="F161" s="35">
        <v>420</v>
      </c>
      <c r="G161" s="23">
        <f t="shared" si="10"/>
        <v>26586</v>
      </c>
      <c r="H161" s="26"/>
    </row>
    <row r="162" ht="20" customHeight="1" spans="1:8">
      <c r="A162" s="25"/>
      <c r="B162" s="25"/>
      <c r="C162" s="42" t="s">
        <v>595</v>
      </c>
      <c r="D162" s="23" t="s">
        <v>14</v>
      </c>
      <c r="E162" s="42">
        <v>2</v>
      </c>
      <c r="F162" s="43">
        <v>5</v>
      </c>
      <c r="G162" s="23">
        <f t="shared" si="10"/>
        <v>10</v>
      </c>
      <c r="H162" s="26"/>
    </row>
    <row r="163" ht="20" customHeight="1" spans="1:8">
      <c r="A163" s="25"/>
      <c r="B163" s="25"/>
      <c r="C163" s="42" t="s">
        <v>172</v>
      </c>
      <c r="D163" s="23" t="s">
        <v>14</v>
      </c>
      <c r="E163" s="42">
        <v>1</v>
      </c>
      <c r="F163" s="43">
        <v>5</v>
      </c>
      <c r="G163" s="23">
        <f t="shared" si="10"/>
        <v>5</v>
      </c>
      <c r="H163" s="26"/>
    </row>
    <row r="164" ht="20" customHeight="1" spans="1:8">
      <c r="A164" s="25"/>
      <c r="B164" s="25"/>
      <c r="C164" s="42" t="s">
        <v>88</v>
      </c>
      <c r="D164" s="23" t="s">
        <v>14</v>
      </c>
      <c r="E164" s="42">
        <v>29</v>
      </c>
      <c r="F164" s="43">
        <v>10</v>
      </c>
      <c r="G164" s="23">
        <f t="shared" si="10"/>
        <v>290</v>
      </c>
      <c r="H164" s="26"/>
    </row>
    <row r="165" ht="20" customHeight="1" spans="1:8">
      <c r="A165" s="25"/>
      <c r="B165" s="25"/>
      <c r="C165" s="42" t="s">
        <v>581</v>
      </c>
      <c r="D165" s="23" t="s">
        <v>14</v>
      </c>
      <c r="E165" s="42">
        <v>2</v>
      </c>
      <c r="F165" s="43">
        <v>50</v>
      </c>
      <c r="G165" s="23">
        <f t="shared" si="10"/>
        <v>100</v>
      </c>
      <c r="H165" s="26"/>
    </row>
    <row r="166" ht="20" customHeight="1" spans="1:8">
      <c r="A166" s="25"/>
      <c r="B166" s="25"/>
      <c r="C166" s="42" t="s">
        <v>94</v>
      </c>
      <c r="D166" s="23" t="s">
        <v>14</v>
      </c>
      <c r="E166" s="42">
        <v>6</v>
      </c>
      <c r="F166" s="43">
        <v>100</v>
      </c>
      <c r="G166" s="23">
        <f t="shared" si="10"/>
        <v>600</v>
      </c>
      <c r="H166" s="26"/>
    </row>
    <row r="167" ht="20" customHeight="1" spans="1:8">
      <c r="A167" s="25"/>
      <c r="B167" s="25"/>
      <c r="C167" s="42" t="s">
        <v>116</v>
      </c>
      <c r="D167" s="23" t="s">
        <v>14</v>
      </c>
      <c r="E167" s="42">
        <v>1</v>
      </c>
      <c r="F167" s="43">
        <v>50</v>
      </c>
      <c r="G167" s="23">
        <f t="shared" si="10"/>
        <v>50</v>
      </c>
      <c r="H167" s="26"/>
    </row>
    <row r="168" ht="20" customHeight="1" spans="1:8">
      <c r="A168" s="25"/>
      <c r="B168" s="25"/>
      <c r="C168" s="42" t="s">
        <v>41</v>
      </c>
      <c r="D168" s="23" t="s">
        <v>14</v>
      </c>
      <c r="E168" s="42">
        <v>1</v>
      </c>
      <c r="F168" s="43">
        <v>90</v>
      </c>
      <c r="G168" s="23">
        <f t="shared" si="10"/>
        <v>90</v>
      </c>
      <c r="H168" s="26"/>
    </row>
    <row r="169" ht="20" customHeight="1" spans="1:8">
      <c r="A169" s="25"/>
      <c r="B169" s="25"/>
      <c r="C169" s="42" t="s">
        <v>16</v>
      </c>
      <c r="D169" s="23" t="s">
        <v>14</v>
      </c>
      <c r="E169" s="42">
        <v>2</v>
      </c>
      <c r="F169" s="43">
        <v>200</v>
      </c>
      <c r="G169" s="23">
        <f t="shared" si="10"/>
        <v>400</v>
      </c>
      <c r="H169" s="26"/>
    </row>
    <row r="170" ht="20" customHeight="1" spans="1:8">
      <c r="A170" s="25"/>
      <c r="B170" s="25"/>
      <c r="C170" s="42" t="s">
        <v>17</v>
      </c>
      <c r="D170" s="23" t="s">
        <v>14</v>
      </c>
      <c r="E170" s="42">
        <v>1</v>
      </c>
      <c r="F170" s="43">
        <v>200</v>
      </c>
      <c r="G170" s="23">
        <f t="shared" si="10"/>
        <v>200</v>
      </c>
      <c r="H170" s="26"/>
    </row>
    <row r="171" ht="20" customHeight="1" spans="1:8">
      <c r="A171" s="25"/>
      <c r="B171" s="25"/>
      <c r="C171" s="42" t="s">
        <v>42</v>
      </c>
      <c r="D171" s="23" t="s">
        <v>14</v>
      </c>
      <c r="E171" s="42">
        <v>2</v>
      </c>
      <c r="F171" s="43">
        <v>220</v>
      </c>
      <c r="G171" s="23">
        <f t="shared" si="10"/>
        <v>440</v>
      </c>
      <c r="H171" s="26"/>
    </row>
    <row r="172" ht="20" customHeight="1" spans="1:8">
      <c r="A172" s="25"/>
      <c r="B172" s="25"/>
      <c r="C172" s="42" t="s">
        <v>609</v>
      </c>
      <c r="D172" s="23" t="s">
        <v>14</v>
      </c>
      <c r="E172" s="42">
        <v>73</v>
      </c>
      <c r="F172" s="43">
        <v>2</v>
      </c>
      <c r="G172" s="23">
        <f t="shared" si="10"/>
        <v>146</v>
      </c>
      <c r="H172" s="26"/>
    </row>
    <row r="173" ht="20" customHeight="1" spans="1:8">
      <c r="A173" s="25"/>
      <c r="B173" s="25"/>
      <c r="C173" s="42" t="s">
        <v>196</v>
      </c>
      <c r="D173" s="23" t="s">
        <v>14</v>
      </c>
      <c r="E173" s="42">
        <v>1</v>
      </c>
      <c r="F173" s="43">
        <v>50</v>
      </c>
      <c r="G173" s="23">
        <f t="shared" si="10"/>
        <v>50</v>
      </c>
      <c r="H173" s="26"/>
    </row>
    <row r="174" ht="20" customHeight="1" spans="1:8">
      <c r="A174" s="25"/>
      <c r="B174" s="25"/>
      <c r="C174" s="42" t="s">
        <v>109</v>
      </c>
      <c r="D174" s="23" t="s">
        <v>14</v>
      </c>
      <c r="E174" s="42">
        <v>26</v>
      </c>
      <c r="F174" s="43">
        <v>20</v>
      </c>
      <c r="G174" s="23">
        <f t="shared" si="10"/>
        <v>520</v>
      </c>
      <c r="H174" s="26"/>
    </row>
    <row r="175" ht="20" customHeight="1" spans="1:8">
      <c r="A175" s="25"/>
      <c r="B175" s="25"/>
      <c r="C175" s="42" t="s">
        <v>610</v>
      </c>
      <c r="D175" s="23" t="s">
        <v>14</v>
      </c>
      <c r="E175" s="42">
        <v>1</v>
      </c>
      <c r="F175" s="43">
        <v>80</v>
      </c>
      <c r="G175" s="23">
        <f t="shared" si="10"/>
        <v>80</v>
      </c>
      <c r="H175" s="26"/>
    </row>
    <row r="176" ht="20" customHeight="1" spans="1:8">
      <c r="A176" s="25"/>
      <c r="B176" s="25"/>
      <c r="C176" s="42" t="s">
        <v>611</v>
      </c>
      <c r="D176" s="23" t="s">
        <v>14</v>
      </c>
      <c r="E176" s="42">
        <v>27</v>
      </c>
      <c r="F176" s="43">
        <v>5</v>
      </c>
      <c r="G176" s="23">
        <f t="shared" si="10"/>
        <v>135</v>
      </c>
      <c r="H176" s="26"/>
    </row>
    <row r="177" ht="20" customHeight="1" spans="1:8">
      <c r="A177" s="25"/>
      <c r="B177" s="25"/>
      <c r="C177" s="42" t="s">
        <v>87</v>
      </c>
      <c r="D177" s="23" t="s">
        <v>14</v>
      </c>
      <c r="E177" s="42">
        <v>3</v>
      </c>
      <c r="F177" s="43">
        <v>20</v>
      </c>
      <c r="G177" s="23">
        <f t="shared" si="10"/>
        <v>60</v>
      </c>
      <c r="H177" s="26"/>
    </row>
    <row r="178" ht="20" customHeight="1" spans="1:8">
      <c r="A178" s="25"/>
      <c r="B178" s="25"/>
      <c r="C178" s="42" t="s">
        <v>33</v>
      </c>
      <c r="D178" s="23" t="s">
        <v>14</v>
      </c>
      <c r="E178" s="42">
        <v>1</v>
      </c>
      <c r="F178" s="43">
        <v>600</v>
      </c>
      <c r="G178" s="23">
        <f t="shared" si="10"/>
        <v>600</v>
      </c>
      <c r="H178" s="26"/>
    </row>
    <row r="179" ht="20" customHeight="1" spans="1:8">
      <c r="A179" s="25"/>
      <c r="B179" s="25"/>
      <c r="C179" s="42" t="s">
        <v>437</v>
      </c>
      <c r="D179" s="23" t="s">
        <v>14</v>
      </c>
      <c r="E179" s="42">
        <v>1</v>
      </c>
      <c r="F179" s="43">
        <v>50</v>
      </c>
      <c r="G179" s="23">
        <f t="shared" si="10"/>
        <v>50</v>
      </c>
      <c r="H179" s="26"/>
    </row>
    <row r="180" ht="20" customHeight="1" spans="1:8">
      <c r="A180" s="25"/>
      <c r="B180" s="25"/>
      <c r="C180" s="42" t="s">
        <v>100</v>
      </c>
      <c r="D180" s="23" t="s">
        <v>101</v>
      </c>
      <c r="E180" s="42">
        <v>5</v>
      </c>
      <c r="F180" s="43">
        <v>160</v>
      </c>
      <c r="G180" s="23">
        <f t="shared" si="10"/>
        <v>800</v>
      </c>
      <c r="H180" s="26"/>
    </row>
    <row r="181" ht="20" customHeight="1" spans="1:8">
      <c r="A181" s="25"/>
      <c r="B181" s="25"/>
      <c r="C181" s="42" t="s">
        <v>612</v>
      </c>
      <c r="D181" s="23" t="s">
        <v>14</v>
      </c>
      <c r="E181" s="42">
        <v>239</v>
      </c>
      <c r="F181" s="43">
        <v>10</v>
      </c>
      <c r="G181" s="23">
        <f t="shared" si="10"/>
        <v>2390</v>
      </c>
      <c r="H181" s="26"/>
    </row>
    <row r="182" ht="20" customHeight="1" spans="1:8">
      <c r="A182" s="25"/>
      <c r="B182" s="25"/>
      <c r="C182" s="42" t="s">
        <v>597</v>
      </c>
      <c r="D182" s="23" t="s">
        <v>14</v>
      </c>
      <c r="E182" s="42">
        <v>102</v>
      </c>
      <c r="F182" s="43">
        <v>10</v>
      </c>
      <c r="G182" s="23">
        <f t="shared" si="10"/>
        <v>1020</v>
      </c>
      <c r="H182" s="26"/>
    </row>
    <row r="183" ht="20" customHeight="1" spans="1:8">
      <c r="A183" s="25"/>
      <c r="B183" s="25"/>
      <c r="C183" s="42" t="s">
        <v>109</v>
      </c>
      <c r="D183" s="23" t="s">
        <v>14</v>
      </c>
      <c r="E183" s="42">
        <v>9</v>
      </c>
      <c r="F183" s="43">
        <v>20</v>
      </c>
      <c r="G183" s="23">
        <f t="shared" si="10"/>
        <v>180</v>
      </c>
      <c r="H183" s="26"/>
    </row>
    <row r="184" ht="20" customHeight="1" spans="1:8">
      <c r="A184" s="25"/>
      <c r="B184" s="27"/>
      <c r="C184" s="42" t="s">
        <v>582</v>
      </c>
      <c r="D184" s="42" t="s">
        <v>73</v>
      </c>
      <c r="E184" s="42">
        <v>1</v>
      </c>
      <c r="F184" s="43">
        <v>1000</v>
      </c>
      <c r="G184" s="23">
        <f t="shared" si="10"/>
        <v>1000</v>
      </c>
      <c r="H184" s="26"/>
    </row>
    <row r="185" ht="20" customHeight="1" spans="1:8">
      <c r="A185" s="25"/>
      <c r="B185" s="28" t="s">
        <v>80</v>
      </c>
      <c r="C185" s="23"/>
      <c r="D185" s="21"/>
      <c r="E185" s="41"/>
      <c r="F185" s="35"/>
      <c r="G185" s="32">
        <f>SUM(G158:G184)</f>
        <v>36855.65</v>
      </c>
      <c r="H185" s="33"/>
    </row>
    <row r="186" ht="20" customHeight="1" spans="1:8">
      <c r="A186" s="38">
        <v>14</v>
      </c>
      <c r="B186" s="20" t="s">
        <v>613</v>
      </c>
      <c r="C186" s="23" t="s">
        <v>19</v>
      </c>
      <c r="D186" s="21" t="s">
        <v>14</v>
      </c>
      <c r="E186" s="34">
        <v>1</v>
      </c>
      <c r="F186" s="35">
        <v>20</v>
      </c>
      <c r="G186" s="23">
        <f t="shared" ref="G186:G213" si="11">E186*F186</f>
        <v>20</v>
      </c>
      <c r="H186" s="24"/>
    </row>
    <row r="187" ht="20" customHeight="1" spans="1:8">
      <c r="A187" s="38"/>
      <c r="B187" s="25"/>
      <c r="C187" s="42" t="s">
        <v>614</v>
      </c>
      <c r="D187" s="21" t="s">
        <v>14</v>
      </c>
      <c r="E187" s="42">
        <v>1</v>
      </c>
      <c r="F187" s="43">
        <v>10</v>
      </c>
      <c r="G187" s="23">
        <f t="shared" si="11"/>
        <v>10</v>
      </c>
      <c r="H187" s="26"/>
    </row>
    <row r="188" ht="20" customHeight="1" spans="1:8">
      <c r="A188" s="38"/>
      <c r="B188" s="25"/>
      <c r="C188" s="42" t="s">
        <v>454</v>
      </c>
      <c r="D188" s="21" t="s">
        <v>14</v>
      </c>
      <c r="E188" s="42">
        <v>3</v>
      </c>
      <c r="F188" s="43">
        <v>50</v>
      </c>
      <c r="G188" s="23">
        <f t="shared" si="11"/>
        <v>150</v>
      </c>
      <c r="H188" s="26"/>
    </row>
    <row r="189" ht="20" customHeight="1" spans="1:8">
      <c r="A189" s="38"/>
      <c r="B189" s="25"/>
      <c r="C189" s="42" t="s">
        <v>34</v>
      </c>
      <c r="D189" s="21" t="s">
        <v>14</v>
      </c>
      <c r="E189" s="42">
        <v>10</v>
      </c>
      <c r="F189" s="43">
        <v>10</v>
      </c>
      <c r="G189" s="23">
        <f t="shared" si="11"/>
        <v>100</v>
      </c>
      <c r="H189" s="26"/>
    </row>
    <row r="190" ht="20" customHeight="1" spans="1:8">
      <c r="A190" s="38"/>
      <c r="B190" s="25"/>
      <c r="C190" s="42" t="s">
        <v>16</v>
      </c>
      <c r="D190" s="21" t="s">
        <v>14</v>
      </c>
      <c r="E190" s="42">
        <v>1</v>
      </c>
      <c r="F190" s="43">
        <v>200</v>
      </c>
      <c r="G190" s="23">
        <f t="shared" si="11"/>
        <v>200</v>
      </c>
      <c r="H190" s="26"/>
    </row>
    <row r="191" ht="20" customHeight="1" spans="1:8">
      <c r="A191" s="38"/>
      <c r="B191" s="25"/>
      <c r="C191" s="42" t="s">
        <v>88</v>
      </c>
      <c r="D191" s="21" t="s">
        <v>14</v>
      </c>
      <c r="E191" s="42">
        <v>3</v>
      </c>
      <c r="F191" s="43">
        <v>10</v>
      </c>
      <c r="G191" s="23">
        <f t="shared" si="11"/>
        <v>30</v>
      </c>
      <c r="H191" s="26"/>
    </row>
    <row r="192" ht="20" customHeight="1" spans="1:8">
      <c r="A192" s="38"/>
      <c r="B192" s="25"/>
      <c r="C192" s="42" t="s">
        <v>110</v>
      </c>
      <c r="D192" s="21" t="s">
        <v>14</v>
      </c>
      <c r="E192" s="42">
        <v>20</v>
      </c>
      <c r="F192" s="43">
        <v>10</v>
      </c>
      <c r="G192" s="23">
        <f t="shared" si="11"/>
        <v>200</v>
      </c>
      <c r="H192" s="26"/>
    </row>
    <row r="193" ht="20" customHeight="1" spans="1:8">
      <c r="A193" s="38"/>
      <c r="B193" s="25"/>
      <c r="C193" s="42" t="s">
        <v>615</v>
      </c>
      <c r="D193" s="21" t="s">
        <v>14</v>
      </c>
      <c r="E193" s="42">
        <v>3</v>
      </c>
      <c r="F193" s="43">
        <v>100</v>
      </c>
      <c r="G193" s="23">
        <f t="shared" si="11"/>
        <v>300</v>
      </c>
      <c r="H193" s="26"/>
    </row>
    <row r="194" ht="20" customHeight="1" spans="1:8">
      <c r="A194" s="38"/>
      <c r="B194" s="25"/>
      <c r="C194" s="42" t="s">
        <v>109</v>
      </c>
      <c r="D194" s="21" t="s">
        <v>14</v>
      </c>
      <c r="E194" s="42">
        <v>1</v>
      </c>
      <c r="F194" s="43">
        <v>20</v>
      </c>
      <c r="G194" s="23">
        <f t="shared" si="11"/>
        <v>20</v>
      </c>
      <c r="H194" s="26"/>
    </row>
    <row r="195" ht="20" customHeight="1" spans="1:8">
      <c r="A195" s="38"/>
      <c r="B195" s="25"/>
      <c r="C195" s="42" t="s">
        <v>15</v>
      </c>
      <c r="D195" s="21" t="s">
        <v>14</v>
      </c>
      <c r="E195" s="42">
        <v>3</v>
      </c>
      <c r="F195" s="43">
        <v>120</v>
      </c>
      <c r="G195" s="23">
        <f t="shared" si="11"/>
        <v>360</v>
      </c>
      <c r="H195" s="26"/>
    </row>
    <row r="196" ht="20" customHeight="1" spans="1:8">
      <c r="A196" s="38"/>
      <c r="B196" s="25"/>
      <c r="C196" s="42" t="s">
        <v>42</v>
      </c>
      <c r="D196" s="21" t="s">
        <v>14</v>
      </c>
      <c r="E196" s="42">
        <v>2</v>
      </c>
      <c r="F196" s="43">
        <v>220</v>
      </c>
      <c r="G196" s="23">
        <f t="shared" si="11"/>
        <v>440</v>
      </c>
      <c r="H196" s="26"/>
    </row>
    <row r="197" ht="20" customHeight="1" spans="1:8">
      <c r="A197" s="38"/>
      <c r="B197" s="25"/>
      <c r="C197" s="42" t="s">
        <v>160</v>
      </c>
      <c r="D197" s="21" t="s">
        <v>14</v>
      </c>
      <c r="E197" s="42">
        <v>1</v>
      </c>
      <c r="F197" s="43">
        <v>50</v>
      </c>
      <c r="G197" s="23">
        <f t="shared" si="11"/>
        <v>50</v>
      </c>
      <c r="H197" s="26"/>
    </row>
    <row r="198" ht="20" customHeight="1" spans="1:8">
      <c r="A198" s="38"/>
      <c r="B198" s="25"/>
      <c r="C198" s="42" t="s">
        <v>34</v>
      </c>
      <c r="D198" s="21" t="s">
        <v>14</v>
      </c>
      <c r="E198" s="42">
        <v>20</v>
      </c>
      <c r="F198" s="43">
        <v>10</v>
      </c>
      <c r="G198" s="23">
        <f t="shared" si="11"/>
        <v>200</v>
      </c>
      <c r="H198" s="26"/>
    </row>
    <row r="199" ht="20" customHeight="1" spans="1:8">
      <c r="A199" s="38"/>
      <c r="B199" s="25"/>
      <c r="C199" s="42" t="s">
        <v>594</v>
      </c>
      <c r="D199" s="21" t="s">
        <v>14</v>
      </c>
      <c r="E199" s="42">
        <v>1</v>
      </c>
      <c r="F199" s="43">
        <v>120</v>
      </c>
      <c r="G199" s="23">
        <f t="shared" si="11"/>
        <v>120</v>
      </c>
      <c r="H199" s="26"/>
    </row>
    <row r="200" ht="20" customHeight="1" spans="1:8">
      <c r="A200" s="38"/>
      <c r="B200" s="25"/>
      <c r="C200" s="42" t="s">
        <v>177</v>
      </c>
      <c r="D200" s="21" t="s">
        <v>14</v>
      </c>
      <c r="E200" s="42">
        <v>6</v>
      </c>
      <c r="F200" s="43">
        <v>10</v>
      </c>
      <c r="G200" s="23">
        <f t="shared" si="11"/>
        <v>60</v>
      </c>
      <c r="H200" s="26"/>
    </row>
    <row r="201" ht="20" customHeight="1" spans="1:8">
      <c r="A201" s="38"/>
      <c r="B201" s="25"/>
      <c r="C201" s="42" t="s">
        <v>609</v>
      </c>
      <c r="D201" s="21" t="s">
        <v>14</v>
      </c>
      <c r="E201" s="42">
        <v>2</v>
      </c>
      <c r="F201" s="43">
        <v>2</v>
      </c>
      <c r="G201" s="23">
        <f t="shared" si="11"/>
        <v>4</v>
      </c>
      <c r="H201" s="26"/>
    </row>
    <row r="202" ht="20" customHeight="1" spans="1:8">
      <c r="A202" s="38"/>
      <c r="B202" s="25"/>
      <c r="C202" s="42" t="s">
        <v>616</v>
      </c>
      <c r="D202" s="21" t="s">
        <v>14</v>
      </c>
      <c r="E202" s="42">
        <v>1</v>
      </c>
      <c r="F202" s="43">
        <v>4</v>
      </c>
      <c r="G202" s="23">
        <f t="shared" si="11"/>
        <v>4</v>
      </c>
      <c r="H202" s="26"/>
    </row>
    <row r="203" ht="20" customHeight="1" spans="1:8">
      <c r="A203" s="38"/>
      <c r="B203" s="25"/>
      <c r="C203" s="42" t="s">
        <v>94</v>
      </c>
      <c r="D203" s="21" t="s">
        <v>14</v>
      </c>
      <c r="E203" s="42">
        <v>3</v>
      </c>
      <c r="F203" s="43">
        <v>100</v>
      </c>
      <c r="G203" s="23">
        <f t="shared" si="11"/>
        <v>300</v>
      </c>
      <c r="H203" s="26"/>
    </row>
    <row r="204" ht="20" customHeight="1" spans="1:8">
      <c r="A204" s="38"/>
      <c r="B204" s="25"/>
      <c r="C204" s="40" t="s">
        <v>58</v>
      </c>
      <c r="D204" s="21" t="s">
        <v>59</v>
      </c>
      <c r="E204" s="45">
        <v>39.95</v>
      </c>
      <c r="F204" s="35">
        <v>65</v>
      </c>
      <c r="G204" s="23">
        <f t="shared" si="11"/>
        <v>2596.75</v>
      </c>
      <c r="H204" s="26"/>
    </row>
    <row r="205" ht="20" customHeight="1" spans="1:8">
      <c r="A205" s="38"/>
      <c r="B205" s="25"/>
      <c r="C205" s="44"/>
      <c r="D205" s="21" t="s">
        <v>59</v>
      </c>
      <c r="E205" s="45">
        <v>21.25</v>
      </c>
      <c r="F205" s="35">
        <v>65</v>
      </c>
      <c r="G205" s="23">
        <f t="shared" si="11"/>
        <v>1381.25</v>
      </c>
      <c r="H205" s="26"/>
    </row>
    <row r="206" ht="20" customHeight="1" spans="1:8">
      <c r="A206" s="38"/>
      <c r="B206" s="25"/>
      <c r="C206" s="41" t="s">
        <v>132</v>
      </c>
      <c r="D206" s="21" t="s">
        <v>61</v>
      </c>
      <c r="E206" s="41">
        <v>6.77</v>
      </c>
      <c r="F206" s="35">
        <v>80</v>
      </c>
      <c r="G206" s="23">
        <f t="shared" si="11"/>
        <v>541.6</v>
      </c>
      <c r="H206" s="26"/>
    </row>
    <row r="207" ht="20" customHeight="1" spans="1:8">
      <c r="A207" s="38"/>
      <c r="B207" s="25"/>
      <c r="C207" s="41"/>
      <c r="D207" s="21" t="s">
        <v>61</v>
      </c>
      <c r="E207" s="41">
        <v>0.63</v>
      </c>
      <c r="F207" s="35">
        <v>80</v>
      </c>
      <c r="G207" s="23">
        <f t="shared" si="11"/>
        <v>50.4</v>
      </c>
      <c r="H207" s="26"/>
    </row>
    <row r="208" ht="20" customHeight="1" spans="1:8">
      <c r="A208" s="38"/>
      <c r="B208" s="25"/>
      <c r="C208" s="41" t="s">
        <v>62</v>
      </c>
      <c r="D208" s="21" t="s">
        <v>61</v>
      </c>
      <c r="E208" s="41">
        <v>2</v>
      </c>
      <c r="F208" s="35">
        <v>180</v>
      </c>
      <c r="G208" s="23">
        <f t="shared" si="11"/>
        <v>360</v>
      </c>
      <c r="H208" s="26"/>
    </row>
    <row r="209" ht="20" customHeight="1" spans="1:8">
      <c r="A209" s="38"/>
      <c r="B209" s="25"/>
      <c r="C209" s="41"/>
      <c r="D209" s="21" t="s">
        <v>61</v>
      </c>
      <c r="E209" s="41">
        <v>0.96</v>
      </c>
      <c r="F209" s="35">
        <v>180</v>
      </c>
      <c r="G209" s="23">
        <f t="shared" si="11"/>
        <v>172.8</v>
      </c>
      <c r="H209" s="26"/>
    </row>
    <row r="210" ht="20" customHeight="1" spans="1:8">
      <c r="A210" s="38"/>
      <c r="B210" s="25"/>
      <c r="C210" s="41" t="s">
        <v>76</v>
      </c>
      <c r="D210" s="21" t="s">
        <v>61</v>
      </c>
      <c r="E210" s="34">
        <v>18</v>
      </c>
      <c r="F210" s="35">
        <v>70</v>
      </c>
      <c r="G210" s="23">
        <f t="shared" si="11"/>
        <v>1260</v>
      </c>
      <c r="H210" s="26"/>
    </row>
    <row r="211" ht="20" customHeight="1" spans="1:8">
      <c r="A211" s="38"/>
      <c r="B211" s="25"/>
      <c r="C211" s="41" t="s">
        <v>147</v>
      </c>
      <c r="D211" s="21" t="s">
        <v>59</v>
      </c>
      <c r="E211" s="41">
        <v>60.15</v>
      </c>
      <c r="F211" s="35">
        <v>420</v>
      </c>
      <c r="G211" s="23">
        <f t="shared" si="11"/>
        <v>25263</v>
      </c>
      <c r="H211" s="26"/>
    </row>
    <row r="212" ht="20" customHeight="1" spans="1:8">
      <c r="A212" s="38"/>
      <c r="B212" s="27"/>
      <c r="C212" s="41" t="s">
        <v>603</v>
      </c>
      <c r="D212" s="21" t="s">
        <v>59</v>
      </c>
      <c r="E212" s="41">
        <v>16.94</v>
      </c>
      <c r="F212" s="2">
        <v>160</v>
      </c>
      <c r="G212" s="23">
        <f t="shared" si="11"/>
        <v>2710.4</v>
      </c>
      <c r="H212" s="26"/>
    </row>
    <row r="213" ht="20" customHeight="1" spans="1:8">
      <c r="A213" s="38"/>
      <c r="B213" s="27"/>
      <c r="C213" s="42" t="s">
        <v>617</v>
      </c>
      <c r="D213" s="42" t="s">
        <v>73</v>
      </c>
      <c r="E213" s="42">
        <v>1</v>
      </c>
      <c r="F213" s="43">
        <v>1000</v>
      </c>
      <c r="G213" s="23">
        <f t="shared" si="11"/>
        <v>1000</v>
      </c>
      <c r="H213" s="26"/>
    </row>
    <row r="214" ht="20" customHeight="1" spans="1:8">
      <c r="A214" s="38"/>
      <c r="B214" s="28" t="s">
        <v>80</v>
      </c>
      <c r="C214" s="21"/>
      <c r="D214" s="21"/>
      <c r="E214" s="34"/>
      <c r="F214" s="35"/>
      <c r="G214" s="32">
        <f>SUM(G186:G213)</f>
        <v>37904.2</v>
      </c>
      <c r="H214" s="33"/>
    </row>
    <row r="215" ht="20" customHeight="1" spans="1:8">
      <c r="A215" s="38">
        <v>15</v>
      </c>
      <c r="B215" s="38" t="s">
        <v>618</v>
      </c>
      <c r="C215" s="21" t="s">
        <v>436</v>
      </c>
      <c r="D215" s="21" t="s">
        <v>14</v>
      </c>
      <c r="E215" s="34">
        <v>29</v>
      </c>
      <c r="F215" s="35">
        <v>10</v>
      </c>
      <c r="G215" s="23">
        <f>F215*E215</f>
        <v>290</v>
      </c>
      <c r="H215" s="47"/>
    </row>
    <row r="216" ht="20" customHeight="1" spans="1:8">
      <c r="A216" s="38"/>
      <c r="B216" s="28" t="s">
        <v>80</v>
      </c>
      <c r="C216" s="21"/>
      <c r="D216" s="21"/>
      <c r="E216" s="34"/>
      <c r="F216" s="35"/>
      <c r="G216" s="32">
        <f>SUM(G215:G215)</f>
        <v>290</v>
      </c>
      <c r="H216" s="48"/>
    </row>
    <row r="217" ht="20" customHeight="1" spans="1:8">
      <c r="A217" s="38">
        <v>16</v>
      </c>
      <c r="B217" s="38" t="s">
        <v>619</v>
      </c>
      <c r="C217" s="21" t="s">
        <v>25</v>
      </c>
      <c r="D217" s="21" t="s">
        <v>14</v>
      </c>
      <c r="E217" s="34">
        <v>3</v>
      </c>
      <c r="F217" s="35">
        <v>220</v>
      </c>
      <c r="G217" s="23">
        <v>660</v>
      </c>
      <c r="H217" s="47"/>
    </row>
    <row r="218" ht="20" customHeight="1" spans="1:8">
      <c r="A218" s="38"/>
      <c r="B218" s="38"/>
      <c r="C218" s="21" t="s">
        <v>17</v>
      </c>
      <c r="D218" s="21" t="s">
        <v>14</v>
      </c>
      <c r="E218" s="34">
        <v>3</v>
      </c>
      <c r="F218" s="35">
        <v>200</v>
      </c>
      <c r="G218" s="23">
        <v>600</v>
      </c>
      <c r="H218" s="49"/>
    </row>
    <row r="219" ht="20" customHeight="1" spans="1:8">
      <c r="A219" s="38"/>
      <c r="B219" s="38"/>
      <c r="C219" s="21" t="s">
        <v>19</v>
      </c>
      <c r="D219" s="21" t="s">
        <v>14</v>
      </c>
      <c r="E219" s="34">
        <v>12</v>
      </c>
      <c r="F219" s="35">
        <v>20</v>
      </c>
      <c r="G219" s="23">
        <v>240</v>
      </c>
      <c r="H219" s="49"/>
    </row>
    <row r="220" ht="20" customHeight="1" spans="1:13">
      <c r="A220" s="38"/>
      <c r="B220" s="38"/>
      <c r="C220" s="21" t="s">
        <v>331</v>
      </c>
      <c r="D220" s="21" t="s">
        <v>14</v>
      </c>
      <c r="E220" s="34">
        <v>2</v>
      </c>
      <c r="F220" s="35">
        <v>20</v>
      </c>
      <c r="G220" s="23">
        <v>40</v>
      </c>
      <c r="H220" s="49"/>
      <c r="M220" s="1"/>
    </row>
    <row r="221" ht="20" customHeight="1" spans="1:8">
      <c r="A221" s="38"/>
      <c r="B221" s="38"/>
      <c r="C221" s="21" t="s">
        <v>587</v>
      </c>
      <c r="D221" s="21" t="s">
        <v>14</v>
      </c>
      <c r="E221" s="34">
        <v>21</v>
      </c>
      <c r="F221" s="35">
        <v>10</v>
      </c>
      <c r="G221" s="23">
        <v>210</v>
      </c>
      <c r="H221" s="49"/>
    </row>
    <row r="222" ht="20" customHeight="1" spans="1:8">
      <c r="A222" s="38"/>
      <c r="B222" s="38"/>
      <c r="C222" s="21" t="s">
        <v>19</v>
      </c>
      <c r="D222" s="21" t="s">
        <v>14</v>
      </c>
      <c r="E222" s="34">
        <v>1</v>
      </c>
      <c r="F222" s="35">
        <v>20</v>
      </c>
      <c r="G222" s="23">
        <v>20</v>
      </c>
      <c r="H222" s="49"/>
    </row>
    <row r="223" ht="20" customHeight="1" spans="1:8">
      <c r="A223" s="38"/>
      <c r="B223" s="28" t="s">
        <v>80</v>
      </c>
      <c r="C223" s="21"/>
      <c r="D223" s="21"/>
      <c r="E223" s="34"/>
      <c r="F223" s="35"/>
      <c r="G223" s="32">
        <f>SUM(G217:G222)</f>
        <v>1770</v>
      </c>
      <c r="H223" s="48"/>
    </row>
    <row r="224" ht="20" customHeight="1" spans="1:8">
      <c r="A224" s="38">
        <v>17</v>
      </c>
      <c r="B224" s="38" t="s">
        <v>620</v>
      </c>
      <c r="C224" s="21" t="s">
        <v>587</v>
      </c>
      <c r="D224" s="21" t="s">
        <v>14</v>
      </c>
      <c r="E224" s="34">
        <v>24</v>
      </c>
      <c r="F224" s="35">
        <v>10</v>
      </c>
      <c r="G224" s="23">
        <f t="shared" ref="G224:G232" si="12">E224*F224</f>
        <v>240</v>
      </c>
      <c r="H224" s="47"/>
    </row>
    <row r="225" ht="20" customHeight="1" spans="1:8">
      <c r="A225" s="38"/>
      <c r="B225" s="38"/>
      <c r="C225" s="21" t="s">
        <v>436</v>
      </c>
      <c r="D225" s="21" t="s">
        <v>14</v>
      </c>
      <c r="E225" s="34">
        <v>8</v>
      </c>
      <c r="F225" s="35">
        <v>50</v>
      </c>
      <c r="G225" s="23">
        <f t="shared" si="12"/>
        <v>400</v>
      </c>
      <c r="H225" s="49"/>
    </row>
    <row r="226" ht="20" customHeight="1" spans="1:8">
      <c r="A226" s="38"/>
      <c r="B226" s="38"/>
      <c r="C226" s="21" t="s">
        <v>19</v>
      </c>
      <c r="D226" s="21" t="s">
        <v>14</v>
      </c>
      <c r="E226" s="34">
        <v>25</v>
      </c>
      <c r="F226" s="35">
        <v>20</v>
      </c>
      <c r="G226" s="23">
        <f t="shared" si="12"/>
        <v>500</v>
      </c>
      <c r="H226" s="49"/>
    </row>
    <row r="227" ht="20" customHeight="1" spans="1:8">
      <c r="A227" s="38"/>
      <c r="B227" s="38"/>
      <c r="C227" s="21" t="s">
        <v>621</v>
      </c>
      <c r="D227" s="21" t="s">
        <v>61</v>
      </c>
      <c r="E227" s="34">
        <f>2*3*1.2</f>
        <v>7.2</v>
      </c>
      <c r="F227" s="35">
        <v>90</v>
      </c>
      <c r="G227" s="23">
        <f t="shared" si="12"/>
        <v>648</v>
      </c>
      <c r="H227" s="49"/>
    </row>
    <row r="228" ht="20" customHeight="1" spans="1:8">
      <c r="A228" s="38"/>
      <c r="B228" s="38"/>
      <c r="C228" s="21" t="s">
        <v>612</v>
      </c>
      <c r="D228" s="21" t="s">
        <v>14</v>
      </c>
      <c r="E228" s="34">
        <v>18</v>
      </c>
      <c r="F228" s="35">
        <v>10</v>
      </c>
      <c r="G228" s="23">
        <f t="shared" si="12"/>
        <v>180</v>
      </c>
      <c r="H228" s="49"/>
    </row>
    <row r="229" ht="20" customHeight="1" spans="1:8">
      <c r="A229" s="38"/>
      <c r="B229" s="38"/>
      <c r="C229" s="21" t="s">
        <v>207</v>
      </c>
      <c r="D229" s="21" t="s">
        <v>14</v>
      </c>
      <c r="E229" s="34">
        <v>14</v>
      </c>
      <c r="F229" s="35">
        <v>100</v>
      </c>
      <c r="G229" s="23">
        <f t="shared" si="12"/>
        <v>1400</v>
      </c>
      <c r="H229" s="49"/>
    </row>
    <row r="230" ht="20" customHeight="1" spans="1:8">
      <c r="A230" s="38"/>
      <c r="B230" s="38"/>
      <c r="C230" s="21" t="s">
        <v>41</v>
      </c>
      <c r="D230" s="21" t="s">
        <v>14</v>
      </c>
      <c r="E230" s="34">
        <v>5</v>
      </c>
      <c r="F230" s="35">
        <v>90</v>
      </c>
      <c r="G230" s="23">
        <f t="shared" si="12"/>
        <v>450</v>
      </c>
      <c r="H230" s="49"/>
    </row>
    <row r="231" ht="20" customHeight="1" spans="1:8">
      <c r="A231" s="38"/>
      <c r="B231" s="38"/>
      <c r="C231" s="21" t="s">
        <v>42</v>
      </c>
      <c r="D231" s="21" t="s">
        <v>14</v>
      </c>
      <c r="E231" s="34">
        <v>1</v>
      </c>
      <c r="F231" s="35">
        <v>220</v>
      </c>
      <c r="G231" s="23">
        <f t="shared" si="12"/>
        <v>220</v>
      </c>
      <c r="H231" s="49"/>
    </row>
    <row r="232" ht="20" customHeight="1" spans="1:8">
      <c r="A232" s="38"/>
      <c r="B232" s="38"/>
      <c r="C232" s="21" t="s">
        <v>622</v>
      </c>
      <c r="D232" s="21" t="s">
        <v>14</v>
      </c>
      <c r="E232" s="34">
        <v>15</v>
      </c>
      <c r="F232" s="35">
        <v>5</v>
      </c>
      <c r="G232" s="23">
        <f t="shared" si="12"/>
        <v>75</v>
      </c>
      <c r="H232" s="49"/>
    </row>
    <row r="233" s="1" customFormat="1" ht="20" customHeight="1" spans="1:8">
      <c r="A233" s="38"/>
      <c r="B233" s="28" t="s">
        <v>80</v>
      </c>
      <c r="C233" s="29"/>
      <c r="D233" s="29"/>
      <c r="E233" s="30"/>
      <c r="F233" s="31"/>
      <c r="G233" s="50">
        <f>SUM(G224:G232)</f>
        <v>4113</v>
      </c>
      <c r="H233" s="48"/>
    </row>
    <row r="234" ht="20" customHeight="1" spans="1:8">
      <c r="A234" s="38">
        <v>18</v>
      </c>
      <c r="B234" s="20" t="s">
        <v>623</v>
      </c>
      <c r="C234" s="21" t="s">
        <v>135</v>
      </c>
      <c r="D234" s="21" t="s">
        <v>14</v>
      </c>
      <c r="E234" s="34">
        <v>28</v>
      </c>
      <c r="F234" s="35">
        <v>20</v>
      </c>
      <c r="G234" s="23">
        <f t="shared" ref="G234:G279" si="13">F234*E234</f>
        <v>560</v>
      </c>
      <c r="H234" s="47"/>
    </row>
    <row r="235" ht="20" customHeight="1" spans="1:8">
      <c r="A235" s="38"/>
      <c r="B235" s="25"/>
      <c r="C235" s="21" t="s">
        <v>597</v>
      </c>
      <c r="D235" s="21" t="s">
        <v>14</v>
      </c>
      <c r="E235" s="34">
        <v>18</v>
      </c>
      <c r="F235" s="35">
        <v>10</v>
      </c>
      <c r="G235" s="23">
        <f t="shared" si="13"/>
        <v>180</v>
      </c>
      <c r="H235" s="49"/>
    </row>
    <row r="236" ht="20" customHeight="1" spans="1:8">
      <c r="A236" s="38"/>
      <c r="B236" s="25"/>
      <c r="C236" s="21" t="s">
        <v>18</v>
      </c>
      <c r="D236" s="21" t="s">
        <v>14</v>
      </c>
      <c r="E236" s="34">
        <v>7</v>
      </c>
      <c r="F236" s="35">
        <v>120</v>
      </c>
      <c r="G236" s="23">
        <f t="shared" si="13"/>
        <v>840</v>
      </c>
      <c r="H236" s="49"/>
    </row>
    <row r="237" ht="20" customHeight="1" spans="1:8">
      <c r="A237" s="38"/>
      <c r="B237" s="25"/>
      <c r="C237" s="21" t="s">
        <v>587</v>
      </c>
      <c r="D237" s="21" t="s">
        <v>14</v>
      </c>
      <c r="E237" s="34">
        <f>20+83</f>
        <v>103</v>
      </c>
      <c r="F237" s="35">
        <v>10</v>
      </c>
      <c r="G237" s="23">
        <f t="shared" si="13"/>
        <v>1030</v>
      </c>
      <c r="H237" s="49"/>
    </row>
    <row r="238" ht="20" customHeight="1" spans="1:8">
      <c r="A238" s="38"/>
      <c r="B238" s="25"/>
      <c r="C238" s="21" t="s">
        <v>622</v>
      </c>
      <c r="D238" s="21" t="s">
        <v>14</v>
      </c>
      <c r="E238" s="34">
        <f>10+9</f>
        <v>19</v>
      </c>
      <c r="F238" s="35">
        <v>5</v>
      </c>
      <c r="G238" s="23">
        <f t="shared" si="13"/>
        <v>95</v>
      </c>
      <c r="H238" s="49"/>
    </row>
    <row r="239" ht="20" customHeight="1" spans="1:8">
      <c r="A239" s="38"/>
      <c r="B239" s="25"/>
      <c r="C239" s="21" t="s">
        <v>150</v>
      </c>
      <c r="D239" s="21" t="s">
        <v>14</v>
      </c>
      <c r="E239" s="34">
        <v>9</v>
      </c>
      <c r="F239" s="35">
        <v>10</v>
      </c>
      <c r="G239" s="23">
        <f t="shared" si="13"/>
        <v>90</v>
      </c>
      <c r="H239" s="49"/>
    </row>
    <row r="240" ht="20" customHeight="1" spans="1:8">
      <c r="A240" s="38"/>
      <c r="B240" s="25"/>
      <c r="C240" s="21" t="s">
        <v>479</v>
      </c>
      <c r="D240" s="21" t="s">
        <v>14</v>
      </c>
      <c r="E240" s="34">
        <v>1</v>
      </c>
      <c r="F240" s="35">
        <v>20</v>
      </c>
      <c r="G240" s="23">
        <f t="shared" si="13"/>
        <v>20</v>
      </c>
      <c r="H240" s="49"/>
    </row>
    <row r="241" ht="20" customHeight="1" spans="1:8">
      <c r="A241" s="38"/>
      <c r="B241" s="25"/>
      <c r="C241" s="21" t="s">
        <v>207</v>
      </c>
      <c r="D241" s="21" t="s">
        <v>14</v>
      </c>
      <c r="E241" s="34">
        <v>7</v>
      </c>
      <c r="F241" s="35">
        <v>100</v>
      </c>
      <c r="G241" s="23">
        <f t="shared" si="13"/>
        <v>700</v>
      </c>
      <c r="H241" s="49"/>
    </row>
    <row r="242" ht="20" customHeight="1" spans="1:8">
      <c r="A242" s="38"/>
      <c r="B242" s="25"/>
      <c r="C242" s="21" t="s">
        <v>279</v>
      </c>
      <c r="D242" s="21" t="s">
        <v>14</v>
      </c>
      <c r="E242" s="34">
        <v>1</v>
      </c>
      <c r="F242" s="35">
        <v>10</v>
      </c>
      <c r="G242" s="23">
        <f t="shared" si="13"/>
        <v>10</v>
      </c>
      <c r="H242" s="49"/>
    </row>
    <row r="243" ht="20" customHeight="1" spans="1:8">
      <c r="A243" s="38"/>
      <c r="B243" s="25"/>
      <c r="C243" s="21" t="s">
        <v>594</v>
      </c>
      <c r="D243" s="21" t="s">
        <v>14</v>
      </c>
      <c r="E243" s="34">
        <v>1</v>
      </c>
      <c r="F243" s="35">
        <v>120</v>
      </c>
      <c r="G243" s="23">
        <f t="shared" si="13"/>
        <v>120</v>
      </c>
      <c r="H243" s="49"/>
    </row>
    <row r="244" ht="20" customHeight="1" spans="1:8">
      <c r="A244" s="38"/>
      <c r="B244" s="25"/>
      <c r="C244" s="21" t="s">
        <v>624</v>
      </c>
      <c r="D244" s="21" t="s">
        <v>14</v>
      </c>
      <c r="E244" s="34">
        <v>1</v>
      </c>
      <c r="F244" s="35">
        <v>200</v>
      </c>
      <c r="G244" s="23">
        <f t="shared" si="13"/>
        <v>200</v>
      </c>
      <c r="H244" s="49"/>
    </row>
    <row r="245" ht="20" customHeight="1" spans="1:8">
      <c r="A245" s="38"/>
      <c r="B245" s="25"/>
      <c r="C245" s="21" t="s">
        <v>331</v>
      </c>
      <c r="D245" s="21" t="s">
        <v>14</v>
      </c>
      <c r="E245" s="34">
        <v>5</v>
      </c>
      <c r="F245" s="35">
        <v>20</v>
      </c>
      <c r="G245" s="23">
        <f t="shared" si="13"/>
        <v>100</v>
      </c>
      <c r="H245" s="49"/>
    </row>
    <row r="246" ht="20" customHeight="1" spans="1:8">
      <c r="A246" s="38"/>
      <c r="B246" s="25"/>
      <c r="C246" s="21" t="s">
        <v>41</v>
      </c>
      <c r="D246" s="21" t="s">
        <v>14</v>
      </c>
      <c r="E246" s="34">
        <v>1</v>
      </c>
      <c r="F246" s="35">
        <v>90</v>
      </c>
      <c r="G246" s="23">
        <f t="shared" si="13"/>
        <v>90</v>
      </c>
      <c r="H246" s="49"/>
    </row>
    <row r="247" ht="20" customHeight="1" spans="1:8">
      <c r="A247" s="38"/>
      <c r="B247" s="25"/>
      <c r="C247" s="21" t="s">
        <v>42</v>
      </c>
      <c r="D247" s="21" t="s">
        <v>14</v>
      </c>
      <c r="E247" s="34">
        <v>3</v>
      </c>
      <c r="F247" s="35">
        <v>220</v>
      </c>
      <c r="G247" s="23">
        <f t="shared" si="13"/>
        <v>660</v>
      </c>
      <c r="H247" s="49"/>
    </row>
    <row r="248" ht="20" customHeight="1" spans="1:8">
      <c r="A248" s="38"/>
      <c r="B248" s="25"/>
      <c r="C248" s="21" t="s">
        <v>233</v>
      </c>
      <c r="D248" s="21" t="s">
        <v>14</v>
      </c>
      <c r="E248" s="34">
        <v>1</v>
      </c>
      <c r="F248" s="35">
        <v>20</v>
      </c>
      <c r="G248" s="23">
        <f t="shared" si="13"/>
        <v>20</v>
      </c>
      <c r="H248" s="49"/>
    </row>
    <row r="249" ht="20" customHeight="1" spans="1:8">
      <c r="A249" s="38"/>
      <c r="B249" s="25"/>
      <c r="C249" s="21" t="s">
        <v>625</v>
      </c>
      <c r="D249" s="21" t="s">
        <v>14</v>
      </c>
      <c r="E249" s="34">
        <v>1</v>
      </c>
      <c r="F249" s="35">
        <v>20</v>
      </c>
      <c r="G249" s="23">
        <f t="shared" si="13"/>
        <v>20</v>
      </c>
      <c r="H249" s="49"/>
    </row>
    <row r="250" ht="20" customHeight="1" spans="1:8">
      <c r="A250" s="38"/>
      <c r="B250" s="25"/>
      <c r="C250" s="21" t="s">
        <v>86</v>
      </c>
      <c r="D250" s="21" t="s">
        <v>14</v>
      </c>
      <c r="E250" s="34">
        <v>6</v>
      </c>
      <c r="F250" s="35">
        <v>100</v>
      </c>
      <c r="G250" s="23">
        <f t="shared" si="13"/>
        <v>600</v>
      </c>
      <c r="H250" s="49"/>
    </row>
    <row r="251" ht="20" customHeight="1" spans="1:8">
      <c r="A251" s="38"/>
      <c r="B251" s="25"/>
      <c r="C251" s="21" t="s">
        <v>22</v>
      </c>
      <c r="D251" s="21" t="s">
        <v>14</v>
      </c>
      <c r="E251" s="34">
        <v>1</v>
      </c>
      <c r="F251" s="35">
        <v>20</v>
      </c>
      <c r="G251" s="23">
        <f t="shared" si="13"/>
        <v>20</v>
      </c>
      <c r="H251" s="49"/>
    </row>
    <row r="252" ht="20" customHeight="1" spans="1:8">
      <c r="A252" s="38"/>
      <c r="B252" s="25"/>
      <c r="C252" s="21" t="s">
        <v>20</v>
      </c>
      <c r="D252" s="21" t="s">
        <v>14</v>
      </c>
      <c r="E252" s="34">
        <v>1</v>
      </c>
      <c r="F252" s="35">
        <v>200</v>
      </c>
      <c r="G252" s="23">
        <f t="shared" si="13"/>
        <v>200</v>
      </c>
      <c r="H252" s="49"/>
    </row>
    <row r="253" ht="20" customHeight="1" spans="1:8">
      <c r="A253" s="38"/>
      <c r="B253" s="25"/>
      <c r="C253" s="21" t="s">
        <v>626</v>
      </c>
      <c r="D253" s="21" t="s">
        <v>14</v>
      </c>
      <c r="E253" s="34">
        <v>4</v>
      </c>
      <c r="F253" s="35">
        <v>20</v>
      </c>
      <c r="G253" s="23">
        <f t="shared" si="13"/>
        <v>80</v>
      </c>
      <c r="H253" s="49"/>
    </row>
    <row r="254" ht="20" customHeight="1" spans="1:8">
      <c r="A254" s="38"/>
      <c r="B254" s="25"/>
      <c r="C254" s="21" t="s">
        <v>448</v>
      </c>
      <c r="D254" s="21" t="s">
        <v>14</v>
      </c>
      <c r="E254" s="34">
        <v>3</v>
      </c>
      <c r="F254" s="35">
        <v>200</v>
      </c>
      <c r="G254" s="23">
        <f t="shared" si="13"/>
        <v>600</v>
      </c>
      <c r="H254" s="49"/>
    </row>
    <row r="255" ht="20" customHeight="1" spans="1:8">
      <c r="A255" s="38"/>
      <c r="B255" s="25"/>
      <c r="C255" s="21" t="s">
        <v>115</v>
      </c>
      <c r="D255" s="21" t="s">
        <v>14</v>
      </c>
      <c r="E255" s="34">
        <v>3</v>
      </c>
      <c r="F255" s="35">
        <v>20</v>
      </c>
      <c r="G255" s="23">
        <f t="shared" si="13"/>
        <v>60</v>
      </c>
      <c r="H255" s="49"/>
    </row>
    <row r="256" ht="20" customHeight="1" spans="1:8">
      <c r="A256" s="38"/>
      <c r="B256" s="25"/>
      <c r="C256" s="21" t="s">
        <v>582</v>
      </c>
      <c r="D256" s="21" t="s">
        <v>73</v>
      </c>
      <c r="E256" s="34">
        <v>1</v>
      </c>
      <c r="F256" s="35">
        <v>1000</v>
      </c>
      <c r="G256" s="23">
        <f t="shared" si="13"/>
        <v>1000</v>
      </c>
      <c r="H256" s="49"/>
    </row>
    <row r="257" ht="20" customHeight="1" spans="1:8">
      <c r="A257" s="38"/>
      <c r="B257" s="25"/>
      <c r="C257" s="21" t="s">
        <v>72</v>
      </c>
      <c r="D257" s="21" t="s">
        <v>73</v>
      </c>
      <c r="E257" s="34">
        <v>1</v>
      </c>
      <c r="F257" s="35">
        <v>1000</v>
      </c>
      <c r="G257" s="23">
        <f t="shared" si="13"/>
        <v>1000</v>
      </c>
      <c r="H257" s="49"/>
    </row>
    <row r="258" ht="20" customHeight="1" spans="1:8">
      <c r="A258" s="38"/>
      <c r="B258" s="25"/>
      <c r="C258" s="41" t="s">
        <v>58</v>
      </c>
      <c r="D258" s="21" t="s">
        <v>59</v>
      </c>
      <c r="E258" s="41">
        <v>6.89</v>
      </c>
      <c r="F258" s="35">
        <v>65</v>
      </c>
      <c r="G258" s="23">
        <f t="shared" si="13"/>
        <v>447.85</v>
      </c>
      <c r="H258" s="49"/>
    </row>
    <row r="259" ht="20" customHeight="1" spans="1:8">
      <c r="A259" s="38"/>
      <c r="B259" s="25"/>
      <c r="C259" s="41"/>
      <c r="D259" s="21" t="s">
        <v>59</v>
      </c>
      <c r="E259" s="41">
        <v>2.52</v>
      </c>
      <c r="F259" s="35">
        <v>65</v>
      </c>
      <c r="G259" s="23">
        <f t="shared" si="13"/>
        <v>163.8</v>
      </c>
      <c r="H259" s="49"/>
    </row>
    <row r="260" ht="20" customHeight="1" spans="1:8">
      <c r="A260" s="38"/>
      <c r="B260" s="25"/>
      <c r="C260" s="41"/>
      <c r="D260" s="21" t="s">
        <v>59</v>
      </c>
      <c r="E260" s="41">
        <v>1.04</v>
      </c>
      <c r="F260" s="35">
        <v>65</v>
      </c>
      <c r="G260" s="23">
        <f t="shared" si="13"/>
        <v>67.6</v>
      </c>
      <c r="H260" s="49"/>
    </row>
    <row r="261" ht="20" customHeight="1" spans="1:8">
      <c r="A261" s="38"/>
      <c r="B261" s="25"/>
      <c r="C261" s="41"/>
      <c r="D261" s="21" t="s">
        <v>59</v>
      </c>
      <c r="E261" s="41">
        <v>5.09</v>
      </c>
      <c r="F261" s="35">
        <v>65</v>
      </c>
      <c r="G261" s="23">
        <f t="shared" si="13"/>
        <v>330.85</v>
      </c>
      <c r="H261" s="49"/>
    </row>
    <row r="262" ht="20" customHeight="1" spans="1:8">
      <c r="A262" s="38"/>
      <c r="B262" s="25"/>
      <c r="C262" s="41"/>
      <c r="D262" s="21" t="s">
        <v>59</v>
      </c>
      <c r="E262" s="41">
        <v>81.9</v>
      </c>
      <c r="F262" s="35">
        <v>65</v>
      </c>
      <c r="G262" s="23">
        <f t="shared" si="13"/>
        <v>5323.5</v>
      </c>
      <c r="H262" s="49"/>
    </row>
    <row r="263" ht="20" customHeight="1" spans="1:8">
      <c r="A263" s="38"/>
      <c r="B263" s="25"/>
      <c r="C263" s="41" t="s">
        <v>132</v>
      </c>
      <c r="D263" s="21" t="s">
        <v>61</v>
      </c>
      <c r="E263" s="41">
        <v>5.4</v>
      </c>
      <c r="F263" s="35">
        <v>80</v>
      </c>
      <c r="G263" s="23">
        <f t="shared" si="13"/>
        <v>432</v>
      </c>
      <c r="H263" s="49"/>
    </row>
    <row r="264" ht="20" customHeight="1" spans="1:8">
      <c r="A264" s="38"/>
      <c r="B264" s="25"/>
      <c r="C264" s="41" t="s">
        <v>122</v>
      </c>
      <c r="D264" s="21" t="s">
        <v>61</v>
      </c>
      <c r="E264" s="41">
        <v>0.76</v>
      </c>
      <c r="F264" s="35">
        <v>80</v>
      </c>
      <c r="G264" s="23">
        <f t="shared" si="13"/>
        <v>60.8</v>
      </c>
      <c r="H264" s="49"/>
    </row>
    <row r="265" ht="20" customHeight="1" spans="1:8">
      <c r="A265" s="38"/>
      <c r="B265" s="25"/>
      <c r="C265" s="41"/>
      <c r="D265" s="21" t="s">
        <v>61</v>
      </c>
      <c r="E265" s="41">
        <v>0.56</v>
      </c>
      <c r="F265" s="35">
        <v>320</v>
      </c>
      <c r="G265" s="23">
        <f t="shared" si="13"/>
        <v>179.2</v>
      </c>
      <c r="H265" s="49"/>
    </row>
    <row r="266" ht="20" customHeight="1" spans="1:8">
      <c r="A266" s="38"/>
      <c r="B266" s="25"/>
      <c r="C266" s="41"/>
      <c r="D266" s="21" t="s">
        <v>61</v>
      </c>
      <c r="E266" s="41">
        <v>0.2</v>
      </c>
      <c r="F266" s="35">
        <v>320</v>
      </c>
      <c r="G266" s="23">
        <f t="shared" si="13"/>
        <v>64</v>
      </c>
      <c r="H266" s="49"/>
    </row>
    <row r="267" ht="20" customHeight="1" spans="1:8">
      <c r="A267" s="38"/>
      <c r="B267" s="25"/>
      <c r="C267" s="41" t="s">
        <v>60</v>
      </c>
      <c r="D267" s="21" t="s">
        <v>61</v>
      </c>
      <c r="E267" s="41">
        <v>1.8</v>
      </c>
      <c r="F267" s="35">
        <v>180</v>
      </c>
      <c r="G267" s="23">
        <f t="shared" si="13"/>
        <v>324</v>
      </c>
      <c r="H267" s="49"/>
    </row>
    <row r="268" ht="20" customHeight="1" spans="1:8">
      <c r="A268" s="38"/>
      <c r="B268" s="25"/>
      <c r="C268" s="41" t="s">
        <v>104</v>
      </c>
      <c r="D268" s="21" t="s">
        <v>59</v>
      </c>
      <c r="E268" s="41">
        <v>5.59</v>
      </c>
      <c r="F268" s="35">
        <v>100</v>
      </c>
      <c r="G268" s="23">
        <f t="shared" si="13"/>
        <v>559</v>
      </c>
      <c r="H268" s="49"/>
    </row>
    <row r="269" ht="20" customHeight="1" spans="1:8">
      <c r="A269" s="38"/>
      <c r="B269" s="25"/>
      <c r="C269" s="41"/>
      <c r="D269" s="21" t="s">
        <v>59</v>
      </c>
      <c r="E269" s="41">
        <v>5.4</v>
      </c>
      <c r="F269" s="35">
        <v>100</v>
      </c>
      <c r="G269" s="23">
        <f t="shared" si="13"/>
        <v>540</v>
      </c>
      <c r="H269" s="49"/>
    </row>
    <row r="270" ht="20" customHeight="1" spans="1:8">
      <c r="A270" s="38"/>
      <c r="B270" s="25"/>
      <c r="C270" s="41"/>
      <c r="D270" s="21" t="s">
        <v>59</v>
      </c>
      <c r="E270" s="41">
        <v>8.8</v>
      </c>
      <c r="F270" s="35">
        <v>100</v>
      </c>
      <c r="G270" s="23">
        <f t="shared" si="13"/>
        <v>880</v>
      </c>
      <c r="H270" s="49"/>
    </row>
    <row r="271" ht="20" customHeight="1" spans="1:8">
      <c r="A271" s="38"/>
      <c r="B271" s="25"/>
      <c r="C271" s="41"/>
      <c r="D271" s="21" t="s">
        <v>59</v>
      </c>
      <c r="E271" s="41">
        <v>1.8</v>
      </c>
      <c r="F271" s="35">
        <v>100</v>
      </c>
      <c r="G271" s="23">
        <f t="shared" si="13"/>
        <v>180</v>
      </c>
      <c r="H271" s="49"/>
    </row>
    <row r="272" ht="20" customHeight="1" spans="1:8">
      <c r="A272" s="38"/>
      <c r="B272" s="25"/>
      <c r="C272" s="41"/>
      <c r="D272" s="21" t="s">
        <v>59</v>
      </c>
      <c r="E272" s="41">
        <v>1.56</v>
      </c>
      <c r="F272" s="35">
        <v>100</v>
      </c>
      <c r="G272" s="23">
        <f t="shared" si="13"/>
        <v>156</v>
      </c>
      <c r="H272" s="49"/>
    </row>
    <row r="273" ht="20" customHeight="1" spans="1:8">
      <c r="A273" s="38"/>
      <c r="B273" s="25"/>
      <c r="C273" s="41" t="s">
        <v>64</v>
      </c>
      <c r="D273" s="21" t="s">
        <v>61</v>
      </c>
      <c r="E273" s="41">
        <v>2</v>
      </c>
      <c r="F273" s="35">
        <v>340</v>
      </c>
      <c r="G273" s="23">
        <f t="shared" si="13"/>
        <v>680</v>
      </c>
      <c r="H273" s="49"/>
    </row>
    <row r="274" ht="20" customHeight="1" spans="1:8">
      <c r="A274" s="38"/>
      <c r="B274" s="25"/>
      <c r="C274" s="41" t="s">
        <v>67</v>
      </c>
      <c r="D274" s="21" t="s">
        <v>61</v>
      </c>
      <c r="E274" s="41">
        <v>0.86</v>
      </c>
      <c r="F274" s="35">
        <v>180</v>
      </c>
      <c r="G274" s="23">
        <f t="shared" si="13"/>
        <v>154.8</v>
      </c>
      <c r="H274" s="49"/>
    </row>
    <row r="275" ht="20" customHeight="1" spans="1:8">
      <c r="A275" s="38"/>
      <c r="B275" s="25"/>
      <c r="C275" s="41"/>
      <c r="D275" s="21" t="s">
        <v>61</v>
      </c>
      <c r="E275" s="41">
        <v>0.21</v>
      </c>
      <c r="F275" s="35">
        <v>180</v>
      </c>
      <c r="G275" s="23">
        <f t="shared" si="13"/>
        <v>37.8</v>
      </c>
      <c r="H275" s="49"/>
    </row>
    <row r="276" ht="20" customHeight="1" spans="1:8">
      <c r="A276" s="38"/>
      <c r="B276" s="25"/>
      <c r="C276" s="41"/>
      <c r="D276" s="21" t="s">
        <v>61</v>
      </c>
      <c r="E276" s="41">
        <v>1.3</v>
      </c>
      <c r="F276" s="35">
        <v>180</v>
      </c>
      <c r="G276" s="23">
        <f t="shared" si="13"/>
        <v>234</v>
      </c>
      <c r="H276" s="49"/>
    </row>
    <row r="277" ht="20" customHeight="1" spans="1:8">
      <c r="A277" s="38"/>
      <c r="B277" s="25"/>
      <c r="C277" s="46" t="s">
        <v>627</v>
      </c>
      <c r="D277" s="21" t="s">
        <v>628</v>
      </c>
      <c r="E277" s="41">
        <v>1</v>
      </c>
      <c r="F277" s="35">
        <v>400</v>
      </c>
      <c r="G277" s="23">
        <f t="shared" si="13"/>
        <v>400</v>
      </c>
      <c r="H277" s="49"/>
    </row>
    <row r="278" ht="20" customHeight="1" spans="1:8">
      <c r="A278" s="38"/>
      <c r="B278" s="25"/>
      <c r="C278" s="41" t="s">
        <v>76</v>
      </c>
      <c r="D278" s="21" t="s">
        <v>61</v>
      </c>
      <c r="E278" s="41">
        <v>14.56</v>
      </c>
      <c r="F278" s="35">
        <v>70</v>
      </c>
      <c r="G278" s="23">
        <f t="shared" si="13"/>
        <v>1019.2</v>
      </c>
      <c r="H278" s="49"/>
    </row>
    <row r="279" ht="20" customHeight="1" spans="1:8">
      <c r="A279" s="38"/>
      <c r="B279" s="27"/>
      <c r="C279" s="41" t="s">
        <v>77</v>
      </c>
      <c r="D279" s="21" t="s">
        <v>59</v>
      </c>
      <c r="E279" s="41">
        <v>164.42</v>
      </c>
      <c r="F279" s="35">
        <v>820</v>
      </c>
      <c r="G279" s="23">
        <f t="shared" si="13"/>
        <v>134824.4</v>
      </c>
      <c r="H279" s="49"/>
    </row>
    <row r="280" ht="20" customHeight="1" spans="1:8">
      <c r="A280" s="38"/>
      <c r="B280" s="28" t="s">
        <v>80</v>
      </c>
      <c r="C280" s="21"/>
      <c r="D280" s="21"/>
      <c r="E280" s="34"/>
      <c r="F280" s="35"/>
      <c r="G280" s="32">
        <f>SUM(G234:G279)</f>
        <v>155353.8</v>
      </c>
      <c r="H280" s="48"/>
    </row>
    <row r="281" ht="20" customHeight="1" spans="1:8">
      <c r="A281" s="38">
        <v>19</v>
      </c>
      <c r="B281" s="51" t="s">
        <v>629</v>
      </c>
      <c r="C281" s="21" t="s">
        <v>158</v>
      </c>
      <c r="D281" s="21" t="s">
        <v>12</v>
      </c>
      <c r="E281" s="34">
        <v>1</v>
      </c>
      <c r="F281" s="35">
        <v>4500</v>
      </c>
      <c r="G281" s="23">
        <f t="shared" ref="G281:G315" si="14">E281*F281</f>
        <v>4500</v>
      </c>
      <c r="H281" s="47"/>
    </row>
    <row r="282" ht="20" customHeight="1" spans="1:8">
      <c r="A282" s="38"/>
      <c r="B282" s="51"/>
      <c r="C282" s="21" t="s">
        <v>208</v>
      </c>
      <c r="D282" s="21" t="s">
        <v>12</v>
      </c>
      <c r="E282" s="34">
        <v>1</v>
      </c>
      <c r="F282" s="35">
        <v>3000</v>
      </c>
      <c r="G282" s="23">
        <f t="shared" si="14"/>
        <v>3000</v>
      </c>
      <c r="H282" s="49"/>
    </row>
    <row r="283" s="1" customFormat="1" ht="20" customHeight="1" spans="1:8">
      <c r="A283" s="38"/>
      <c r="B283" s="51"/>
      <c r="C283" s="21" t="s">
        <v>596</v>
      </c>
      <c r="D283" s="21" t="s">
        <v>101</v>
      </c>
      <c r="E283" s="34">
        <v>12</v>
      </c>
      <c r="F283" s="35">
        <v>160</v>
      </c>
      <c r="G283" s="23">
        <f t="shared" si="14"/>
        <v>1920</v>
      </c>
      <c r="H283" s="49"/>
    </row>
    <row r="284" s="1" customFormat="1" ht="20" customHeight="1" spans="1:8">
      <c r="A284" s="38"/>
      <c r="B284" s="51"/>
      <c r="C284" s="42" t="s">
        <v>94</v>
      </c>
      <c r="D284" s="21" t="s">
        <v>14</v>
      </c>
      <c r="E284" s="42">
        <v>5</v>
      </c>
      <c r="F284" s="43">
        <v>100</v>
      </c>
      <c r="G284" s="23">
        <f t="shared" si="14"/>
        <v>500</v>
      </c>
      <c r="H284" s="49"/>
    </row>
    <row r="285" s="1" customFormat="1" ht="20" customHeight="1" spans="1:8">
      <c r="A285" s="38"/>
      <c r="B285" s="51"/>
      <c r="C285" s="42" t="s">
        <v>116</v>
      </c>
      <c r="D285" s="21" t="s">
        <v>14</v>
      </c>
      <c r="E285" s="42">
        <v>8</v>
      </c>
      <c r="F285" s="43">
        <v>50</v>
      </c>
      <c r="G285" s="23">
        <f t="shared" si="14"/>
        <v>400</v>
      </c>
      <c r="H285" s="49"/>
    </row>
    <row r="286" s="1" customFormat="1" ht="20" customHeight="1" spans="1:8">
      <c r="A286" s="38"/>
      <c r="B286" s="51"/>
      <c r="C286" s="42" t="s">
        <v>616</v>
      </c>
      <c r="D286" s="21" t="s">
        <v>14</v>
      </c>
      <c r="E286" s="42">
        <v>3</v>
      </c>
      <c r="F286" s="43">
        <v>4</v>
      </c>
      <c r="G286" s="23">
        <f t="shared" si="14"/>
        <v>12</v>
      </c>
      <c r="H286" s="49"/>
    </row>
    <row r="287" s="1" customFormat="1" ht="20" customHeight="1" spans="1:8">
      <c r="A287" s="38"/>
      <c r="B287" s="51"/>
      <c r="C287" s="21" t="s">
        <v>436</v>
      </c>
      <c r="D287" s="21" t="s">
        <v>14</v>
      </c>
      <c r="E287" s="34">
        <v>10</v>
      </c>
      <c r="F287" s="35">
        <v>50</v>
      </c>
      <c r="G287" s="23">
        <f t="shared" si="14"/>
        <v>500</v>
      </c>
      <c r="H287" s="49"/>
    </row>
    <row r="288" s="1" customFormat="1" ht="20" customHeight="1" spans="1:8">
      <c r="A288" s="38"/>
      <c r="B288" s="51"/>
      <c r="C288" s="21" t="s">
        <v>17</v>
      </c>
      <c r="D288" s="21" t="s">
        <v>14</v>
      </c>
      <c r="E288" s="34">
        <v>1</v>
      </c>
      <c r="F288" s="35">
        <v>200</v>
      </c>
      <c r="G288" s="23">
        <f t="shared" si="14"/>
        <v>200</v>
      </c>
      <c r="H288" s="49"/>
    </row>
    <row r="289" s="1" customFormat="1" ht="20" customHeight="1" spans="1:8">
      <c r="A289" s="38"/>
      <c r="B289" s="51"/>
      <c r="C289" s="21" t="s">
        <v>109</v>
      </c>
      <c r="D289" s="21" t="s">
        <v>14</v>
      </c>
      <c r="E289" s="34">
        <v>12</v>
      </c>
      <c r="F289" s="35">
        <v>20</v>
      </c>
      <c r="G289" s="23">
        <f t="shared" si="14"/>
        <v>240</v>
      </c>
      <c r="H289" s="49"/>
    </row>
    <row r="290" s="1" customFormat="1" ht="20" customHeight="1" spans="1:8">
      <c r="A290" s="38"/>
      <c r="B290" s="51"/>
      <c r="C290" s="21" t="s">
        <v>476</v>
      </c>
      <c r="D290" s="21" t="s">
        <v>14</v>
      </c>
      <c r="E290" s="34">
        <v>6</v>
      </c>
      <c r="F290" s="35">
        <v>50</v>
      </c>
      <c r="G290" s="23">
        <f t="shared" si="14"/>
        <v>300</v>
      </c>
      <c r="H290" s="49"/>
    </row>
    <row r="291" s="1" customFormat="1" ht="20" customHeight="1" spans="1:8">
      <c r="A291" s="38"/>
      <c r="B291" s="51"/>
      <c r="C291" s="21" t="s">
        <v>449</v>
      </c>
      <c r="D291" s="21" t="s">
        <v>14</v>
      </c>
      <c r="E291" s="34">
        <v>26</v>
      </c>
      <c r="F291" s="35">
        <v>5</v>
      </c>
      <c r="G291" s="23">
        <f t="shared" si="14"/>
        <v>130</v>
      </c>
      <c r="H291" s="49"/>
    </row>
    <row r="292" s="1" customFormat="1" ht="20" customHeight="1" spans="1:8">
      <c r="A292" s="38"/>
      <c r="B292" s="51"/>
      <c r="C292" s="21" t="s">
        <v>581</v>
      </c>
      <c r="D292" s="21" t="s">
        <v>14</v>
      </c>
      <c r="E292" s="34">
        <v>5</v>
      </c>
      <c r="F292" s="35">
        <v>70</v>
      </c>
      <c r="G292" s="23">
        <f t="shared" si="14"/>
        <v>350</v>
      </c>
      <c r="H292" s="49"/>
    </row>
    <row r="293" s="1" customFormat="1" ht="20" customHeight="1" spans="1:8">
      <c r="A293" s="38"/>
      <c r="B293" s="51"/>
      <c r="C293" s="21" t="s">
        <v>20</v>
      </c>
      <c r="D293" s="21" t="s">
        <v>14</v>
      </c>
      <c r="E293" s="34">
        <v>2</v>
      </c>
      <c r="F293" s="35">
        <v>200</v>
      </c>
      <c r="G293" s="23">
        <f t="shared" si="14"/>
        <v>400</v>
      </c>
      <c r="H293" s="49"/>
    </row>
    <row r="294" s="1" customFormat="1" ht="20" customHeight="1" spans="1:8">
      <c r="A294" s="38"/>
      <c r="B294" s="51"/>
      <c r="C294" s="21" t="s">
        <v>98</v>
      </c>
      <c r="D294" s="21" t="s">
        <v>14</v>
      </c>
      <c r="E294" s="34">
        <v>49</v>
      </c>
      <c r="F294" s="35">
        <v>100</v>
      </c>
      <c r="G294" s="23">
        <f t="shared" si="14"/>
        <v>4900</v>
      </c>
      <c r="H294" s="49"/>
    </row>
    <row r="295" s="1" customFormat="1" ht="20" customHeight="1" spans="1:8">
      <c r="A295" s="38"/>
      <c r="B295" s="51"/>
      <c r="C295" s="21" t="s">
        <v>172</v>
      </c>
      <c r="D295" s="21" t="s">
        <v>14</v>
      </c>
      <c r="E295" s="34">
        <v>1</v>
      </c>
      <c r="F295" s="35">
        <v>5</v>
      </c>
      <c r="G295" s="23">
        <f t="shared" si="14"/>
        <v>5</v>
      </c>
      <c r="H295" s="49"/>
    </row>
    <row r="296" s="1" customFormat="1" ht="20" customHeight="1" spans="1:8">
      <c r="A296" s="38"/>
      <c r="B296" s="51"/>
      <c r="C296" s="21" t="s">
        <v>89</v>
      </c>
      <c r="D296" s="21" t="s">
        <v>14</v>
      </c>
      <c r="E296" s="34">
        <v>1</v>
      </c>
      <c r="F296" s="35">
        <v>90</v>
      </c>
      <c r="G296" s="23">
        <f t="shared" si="14"/>
        <v>90</v>
      </c>
      <c r="H296" s="49"/>
    </row>
    <row r="297" s="1" customFormat="1" ht="20" customHeight="1" spans="1:8">
      <c r="A297" s="38"/>
      <c r="B297" s="51"/>
      <c r="C297" s="21" t="s">
        <v>23</v>
      </c>
      <c r="D297" s="21" t="s">
        <v>14</v>
      </c>
      <c r="E297" s="34">
        <v>4</v>
      </c>
      <c r="F297" s="35">
        <v>220</v>
      </c>
      <c r="G297" s="23">
        <f t="shared" si="14"/>
        <v>880</v>
      </c>
      <c r="H297" s="49"/>
    </row>
    <row r="298" s="1" customFormat="1" ht="41" customHeight="1" spans="1:8">
      <c r="A298" s="38"/>
      <c r="B298" s="51"/>
      <c r="C298" s="21" t="s">
        <v>630</v>
      </c>
      <c r="D298" s="34" t="s">
        <v>61</v>
      </c>
      <c r="E298" s="34">
        <f>1.8*1.2*1</f>
        <v>2.16</v>
      </c>
      <c r="F298" s="35">
        <v>90</v>
      </c>
      <c r="G298" s="23">
        <f t="shared" si="14"/>
        <v>194.4</v>
      </c>
      <c r="H298" s="49"/>
    </row>
    <row r="299" s="1" customFormat="1" ht="20" customHeight="1" spans="1:8">
      <c r="A299" s="38"/>
      <c r="B299" s="51"/>
      <c r="C299" s="21" t="s">
        <v>72</v>
      </c>
      <c r="D299" s="34" t="s">
        <v>73</v>
      </c>
      <c r="E299" s="34">
        <v>2</v>
      </c>
      <c r="F299" s="35">
        <v>1500</v>
      </c>
      <c r="G299" s="23">
        <f t="shared" si="14"/>
        <v>3000</v>
      </c>
      <c r="H299" s="49"/>
    </row>
    <row r="300" s="1" customFormat="1" ht="20" customHeight="1" spans="1:8">
      <c r="A300" s="38"/>
      <c r="B300" s="51"/>
      <c r="C300" s="21" t="s">
        <v>631</v>
      </c>
      <c r="D300" s="34" t="s">
        <v>14</v>
      </c>
      <c r="E300" s="34">
        <v>254</v>
      </c>
      <c r="F300" s="35">
        <v>10</v>
      </c>
      <c r="G300" s="23">
        <f t="shared" si="14"/>
        <v>2540</v>
      </c>
      <c r="H300" s="49"/>
    </row>
    <row r="301" s="1" customFormat="1" ht="20" customHeight="1" spans="1:8">
      <c r="A301" s="38"/>
      <c r="B301" s="51"/>
      <c r="C301" s="21" t="s">
        <v>632</v>
      </c>
      <c r="D301" s="34" t="s">
        <v>14</v>
      </c>
      <c r="E301" s="34">
        <v>1</v>
      </c>
      <c r="F301" s="35">
        <v>50</v>
      </c>
      <c r="G301" s="23">
        <f t="shared" si="14"/>
        <v>50</v>
      </c>
      <c r="H301" s="49"/>
    </row>
    <row r="302" s="1" customFormat="1" ht="20" customHeight="1" spans="1:8">
      <c r="A302" s="38"/>
      <c r="B302" s="51"/>
      <c r="C302" s="21" t="s">
        <v>113</v>
      </c>
      <c r="D302" s="34" t="s">
        <v>14</v>
      </c>
      <c r="E302" s="34">
        <v>1</v>
      </c>
      <c r="F302" s="35">
        <v>220</v>
      </c>
      <c r="G302" s="23">
        <f t="shared" si="14"/>
        <v>220</v>
      </c>
      <c r="H302" s="49"/>
    </row>
    <row r="303" s="1" customFormat="1" ht="20" customHeight="1" spans="1:8">
      <c r="A303" s="38"/>
      <c r="B303" s="51"/>
      <c r="C303" s="21" t="s">
        <v>135</v>
      </c>
      <c r="D303" s="34" t="s">
        <v>14</v>
      </c>
      <c r="E303" s="34">
        <v>4</v>
      </c>
      <c r="F303" s="35">
        <v>10</v>
      </c>
      <c r="G303" s="23">
        <f t="shared" si="14"/>
        <v>40</v>
      </c>
      <c r="H303" s="49"/>
    </row>
    <row r="304" s="1" customFormat="1" ht="20" customHeight="1" spans="1:8">
      <c r="A304" s="38"/>
      <c r="B304" s="51"/>
      <c r="C304" s="21" t="s">
        <v>18</v>
      </c>
      <c r="D304" s="34" t="s">
        <v>14</v>
      </c>
      <c r="E304" s="34">
        <v>1</v>
      </c>
      <c r="F304" s="35">
        <v>200</v>
      </c>
      <c r="G304" s="23">
        <f t="shared" si="14"/>
        <v>200</v>
      </c>
      <c r="H304" s="49"/>
    </row>
    <row r="305" s="1" customFormat="1" ht="20" customHeight="1" spans="1:8">
      <c r="A305" s="38"/>
      <c r="B305" s="51"/>
      <c r="C305" s="41" t="s">
        <v>58</v>
      </c>
      <c r="D305" s="21" t="s">
        <v>59</v>
      </c>
      <c r="E305" s="45">
        <v>98.4</v>
      </c>
      <c r="F305" s="35">
        <v>65</v>
      </c>
      <c r="G305" s="23">
        <f t="shared" si="14"/>
        <v>6396</v>
      </c>
      <c r="H305" s="49"/>
    </row>
    <row r="306" s="1" customFormat="1" ht="20" customHeight="1" spans="1:8">
      <c r="A306" s="38"/>
      <c r="B306" s="51"/>
      <c r="C306" s="41"/>
      <c r="D306" s="21" t="s">
        <v>59</v>
      </c>
      <c r="E306" s="41">
        <v>28.2</v>
      </c>
      <c r="F306" s="35">
        <v>65</v>
      </c>
      <c r="G306" s="23">
        <f t="shared" si="14"/>
        <v>1833</v>
      </c>
      <c r="H306" s="49"/>
    </row>
    <row r="307" s="1" customFormat="1" ht="20" customHeight="1" spans="1:8">
      <c r="A307" s="38"/>
      <c r="B307" s="51"/>
      <c r="C307" s="41" t="s">
        <v>62</v>
      </c>
      <c r="D307" s="34" t="s">
        <v>61</v>
      </c>
      <c r="E307" s="41">
        <v>9.78</v>
      </c>
      <c r="F307" s="41">
        <v>180</v>
      </c>
      <c r="G307" s="23">
        <f t="shared" si="14"/>
        <v>1760.4</v>
      </c>
      <c r="H307" s="49"/>
    </row>
    <row r="308" s="1" customFormat="1" ht="20" customHeight="1" spans="1:8">
      <c r="A308" s="38"/>
      <c r="B308" s="51"/>
      <c r="C308" s="41"/>
      <c r="D308" s="34" t="s">
        <v>61</v>
      </c>
      <c r="E308" s="41">
        <v>22.62</v>
      </c>
      <c r="F308" s="41">
        <v>180</v>
      </c>
      <c r="G308" s="23">
        <f t="shared" si="14"/>
        <v>4071.6</v>
      </c>
      <c r="H308" s="49"/>
    </row>
    <row r="309" s="1" customFormat="1" ht="20" customHeight="1" spans="1:8">
      <c r="A309" s="38"/>
      <c r="B309" s="51"/>
      <c r="C309" s="41"/>
      <c r="D309" s="34" t="s">
        <v>61</v>
      </c>
      <c r="E309" s="41">
        <v>4.41</v>
      </c>
      <c r="F309" s="41">
        <v>180</v>
      </c>
      <c r="G309" s="23">
        <f t="shared" si="14"/>
        <v>793.8</v>
      </c>
      <c r="H309" s="49"/>
    </row>
    <row r="310" s="1" customFormat="1" ht="20" customHeight="1" spans="1:9">
      <c r="A310" s="38"/>
      <c r="B310" s="51"/>
      <c r="C310" s="41" t="s">
        <v>66</v>
      </c>
      <c r="D310" s="34" t="s">
        <v>61</v>
      </c>
      <c r="E310" s="41">
        <v>1.98</v>
      </c>
      <c r="F310" s="41">
        <v>120</v>
      </c>
      <c r="G310" s="23">
        <f t="shared" si="14"/>
        <v>237.6</v>
      </c>
      <c r="H310" s="49"/>
      <c r="I310" s="3"/>
    </row>
    <row r="311" s="1" customFormat="1" ht="20" customHeight="1" spans="1:8">
      <c r="A311" s="38"/>
      <c r="B311" s="51"/>
      <c r="C311" s="41"/>
      <c r="D311" s="34" t="s">
        <v>61</v>
      </c>
      <c r="E311" s="41">
        <v>2.39</v>
      </c>
      <c r="F311" s="41">
        <v>120</v>
      </c>
      <c r="G311" s="23">
        <f t="shared" si="14"/>
        <v>286.8</v>
      </c>
      <c r="H311" s="49"/>
    </row>
    <row r="312" s="1" customFormat="1" ht="20" customHeight="1" spans="1:8">
      <c r="A312" s="38"/>
      <c r="B312" s="51"/>
      <c r="C312" s="41" t="s">
        <v>107</v>
      </c>
      <c r="D312" s="21" t="s">
        <v>628</v>
      </c>
      <c r="E312" s="34">
        <v>1</v>
      </c>
      <c r="F312" s="41">
        <v>200</v>
      </c>
      <c r="G312" s="23">
        <f t="shared" si="14"/>
        <v>200</v>
      </c>
      <c r="H312" s="49"/>
    </row>
    <row r="313" s="1" customFormat="1" ht="20" customHeight="1" spans="1:8">
      <c r="A313" s="38"/>
      <c r="B313" s="51"/>
      <c r="C313" s="41" t="s">
        <v>76</v>
      </c>
      <c r="D313" s="34" t="s">
        <v>61</v>
      </c>
      <c r="E313" s="41">
        <v>21.28</v>
      </c>
      <c r="F313" s="41">
        <v>21.28</v>
      </c>
      <c r="G313" s="23">
        <f t="shared" si="14"/>
        <v>452.8384</v>
      </c>
      <c r="H313" s="49"/>
    </row>
    <row r="314" s="1" customFormat="1" ht="20" customHeight="1" spans="1:8">
      <c r="A314" s="38"/>
      <c r="B314" s="51"/>
      <c r="C314" s="41" t="s">
        <v>78</v>
      </c>
      <c r="D314" s="21" t="s">
        <v>59</v>
      </c>
      <c r="E314" s="41">
        <v>152.1</v>
      </c>
      <c r="F314" s="35">
        <v>560</v>
      </c>
      <c r="G314" s="23">
        <f t="shared" si="14"/>
        <v>85176</v>
      </c>
      <c r="H314" s="49"/>
    </row>
    <row r="315" s="1" customFormat="1" ht="20" customHeight="1" spans="1:8">
      <c r="A315" s="38"/>
      <c r="B315" s="51"/>
      <c r="C315" s="41" t="s">
        <v>599</v>
      </c>
      <c r="D315" s="21" t="s">
        <v>59</v>
      </c>
      <c r="E315" s="41">
        <v>117.04</v>
      </c>
      <c r="F315" s="35">
        <v>160</v>
      </c>
      <c r="G315" s="23">
        <f t="shared" si="14"/>
        <v>18726.4</v>
      </c>
      <c r="H315" s="49"/>
    </row>
    <row r="316" s="1" customFormat="1" ht="20" customHeight="1" spans="1:8">
      <c r="A316" s="38"/>
      <c r="B316" s="28" t="s">
        <v>80</v>
      </c>
      <c r="C316" s="21"/>
      <c r="D316" s="29"/>
      <c r="E316" s="41"/>
      <c r="F316" s="31"/>
      <c r="G316" s="32">
        <f>SUM(G281:G315)</f>
        <v>144505.8384</v>
      </c>
      <c r="H316" s="48"/>
    </row>
    <row r="317" ht="20" customHeight="1" spans="1:8">
      <c r="A317" s="38">
        <v>20</v>
      </c>
      <c r="B317" s="20" t="s">
        <v>633</v>
      </c>
      <c r="C317" s="21" t="s">
        <v>158</v>
      </c>
      <c r="D317" s="21" t="s">
        <v>12</v>
      </c>
      <c r="E317" s="34">
        <v>3</v>
      </c>
      <c r="F317" s="35">
        <v>4000</v>
      </c>
      <c r="G317" s="23">
        <f t="shared" ref="G317:G331" si="15">F317*E317</f>
        <v>12000</v>
      </c>
      <c r="H317" s="47"/>
    </row>
    <row r="318" ht="20" customHeight="1" spans="1:8">
      <c r="A318" s="38"/>
      <c r="B318" s="25"/>
      <c r="C318" s="21" t="s">
        <v>86</v>
      </c>
      <c r="D318" s="21" t="s">
        <v>14</v>
      </c>
      <c r="E318" s="34">
        <v>8</v>
      </c>
      <c r="F318" s="35">
        <v>100</v>
      </c>
      <c r="G318" s="23">
        <f t="shared" si="15"/>
        <v>800</v>
      </c>
      <c r="H318" s="49"/>
    </row>
    <row r="319" ht="20" customHeight="1" spans="1:8">
      <c r="A319" s="38"/>
      <c r="B319" s="25"/>
      <c r="C319" s="21" t="s">
        <v>45</v>
      </c>
      <c r="D319" s="21" t="s">
        <v>14</v>
      </c>
      <c r="E319" s="34">
        <v>3</v>
      </c>
      <c r="F319" s="35">
        <v>100</v>
      </c>
      <c r="G319" s="23">
        <f t="shared" si="15"/>
        <v>300</v>
      </c>
      <c r="H319" s="49"/>
    </row>
    <row r="320" ht="20" customHeight="1" spans="1:8">
      <c r="A320" s="38"/>
      <c r="B320" s="25"/>
      <c r="C320" s="21" t="s">
        <v>587</v>
      </c>
      <c r="D320" s="21" t="s">
        <v>14</v>
      </c>
      <c r="E320" s="34">
        <v>10</v>
      </c>
      <c r="F320" s="35">
        <v>10</v>
      </c>
      <c r="G320" s="23">
        <f t="shared" si="15"/>
        <v>100</v>
      </c>
      <c r="H320" s="49"/>
    </row>
    <row r="321" ht="20" customHeight="1" spans="1:8">
      <c r="A321" s="38"/>
      <c r="B321" s="25"/>
      <c r="C321" s="21" t="s">
        <v>436</v>
      </c>
      <c r="D321" s="21" t="s">
        <v>14</v>
      </c>
      <c r="E321" s="34">
        <v>1</v>
      </c>
      <c r="F321" s="35">
        <v>20</v>
      </c>
      <c r="G321" s="23">
        <f t="shared" si="15"/>
        <v>20</v>
      </c>
      <c r="H321" s="49"/>
    </row>
    <row r="322" ht="20" customHeight="1" spans="1:8">
      <c r="A322" s="38"/>
      <c r="B322" s="25"/>
      <c r="C322" s="21" t="s">
        <v>331</v>
      </c>
      <c r="D322" s="21" t="s">
        <v>14</v>
      </c>
      <c r="E322" s="34">
        <v>2</v>
      </c>
      <c r="F322" s="35">
        <v>20</v>
      </c>
      <c r="G322" s="23">
        <f t="shared" si="15"/>
        <v>40</v>
      </c>
      <c r="H322" s="49"/>
    </row>
    <row r="323" ht="20" customHeight="1" spans="1:8">
      <c r="A323" s="38"/>
      <c r="B323" s="25"/>
      <c r="C323" s="21" t="s">
        <v>114</v>
      </c>
      <c r="D323" s="21" t="s">
        <v>14</v>
      </c>
      <c r="E323" s="34">
        <v>1</v>
      </c>
      <c r="F323" s="35">
        <v>10</v>
      </c>
      <c r="G323" s="23">
        <f t="shared" si="15"/>
        <v>10</v>
      </c>
      <c r="H323" s="49"/>
    </row>
    <row r="324" ht="20" customHeight="1" spans="1:8">
      <c r="A324" s="38"/>
      <c r="B324" s="25"/>
      <c r="C324" s="21" t="s">
        <v>42</v>
      </c>
      <c r="D324" s="21" t="s">
        <v>14</v>
      </c>
      <c r="E324" s="34">
        <v>2</v>
      </c>
      <c r="F324" s="35">
        <v>220</v>
      </c>
      <c r="G324" s="23">
        <f t="shared" si="15"/>
        <v>440</v>
      </c>
      <c r="H324" s="49"/>
    </row>
    <row r="325" ht="20" customHeight="1" spans="1:8">
      <c r="A325" s="38"/>
      <c r="B325" s="25"/>
      <c r="C325" s="21" t="s">
        <v>18</v>
      </c>
      <c r="D325" s="21" t="s">
        <v>14</v>
      </c>
      <c r="E325" s="34">
        <v>1</v>
      </c>
      <c r="F325" s="35">
        <v>120</v>
      </c>
      <c r="G325" s="23">
        <f t="shared" si="15"/>
        <v>120</v>
      </c>
      <c r="H325" s="49"/>
    </row>
    <row r="326" ht="20" customHeight="1" spans="1:8">
      <c r="A326" s="38"/>
      <c r="B326" s="25"/>
      <c r="C326" s="21" t="s">
        <v>626</v>
      </c>
      <c r="D326" s="21" t="s">
        <v>14</v>
      </c>
      <c r="E326" s="34">
        <v>1</v>
      </c>
      <c r="F326" s="35">
        <v>20</v>
      </c>
      <c r="G326" s="23">
        <f t="shared" si="15"/>
        <v>20</v>
      </c>
      <c r="H326" s="49"/>
    </row>
    <row r="327" ht="20" customHeight="1" spans="1:8">
      <c r="A327" s="38"/>
      <c r="B327" s="25"/>
      <c r="C327" s="21" t="s">
        <v>429</v>
      </c>
      <c r="D327" s="21" t="s">
        <v>14</v>
      </c>
      <c r="E327" s="34">
        <v>1</v>
      </c>
      <c r="F327" s="35">
        <v>120</v>
      </c>
      <c r="G327" s="23">
        <f t="shared" si="15"/>
        <v>120</v>
      </c>
      <c r="H327" s="49"/>
    </row>
    <row r="328" ht="20" customHeight="1" spans="1:8">
      <c r="A328" s="38"/>
      <c r="B328" s="25"/>
      <c r="C328" s="21" t="s">
        <v>582</v>
      </c>
      <c r="D328" s="21" t="s">
        <v>73</v>
      </c>
      <c r="E328" s="34">
        <v>2</v>
      </c>
      <c r="F328" s="35">
        <v>1000</v>
      </c>
      <c r="G328" s="23">
        <f t="shared" si="15"/>
        <v>2000</v>
      </c>
      <c r="H328" s="49"/>
    </row>
    <row r="329" ht="20" customHeight="1" spans="1:8">
      <c r="A329" s="38"/>
      <c r="B329" s="25"/>
      <c r="C329" s="21" t="s">
        <v>116</v>
      </c>
      <c r="D329" s="21" t="s">
        <v>14</v>
      </c>
      <c r="E329" s="34">
        <v>1</v>
      </c>
      <c r="F329" s="35">
        <v>50</v>
      </c>
      <c r="G329" s="23">
        <f t="shared" si="15"/>
        <v>50</v>
      </c>
      <c r="H329" s="49"/>
    </row>
    <row r="330" s="1" customFormat="1" ht="20" customHeight="1" spans="1:8">
      <c r="A330" s="38"/>
      <c r="B330" s="25"/>
      <c r="C330" s="40" t="s">
        <v>58</v>
      </c>
      <c r="D330" s="21" t="s">
        <v>59</v>
      </c>
      <c r="E330" s="41">
        <v>4.16</v>
      </c>
      <c r="F330" s="41">
        <v>65</v>
      </c>
      <c r="G330" s="23">
        <f t="shared" si="15"/>
        <v>270.4</v>
      </c>
      <c r="H330" s="49"/>
    </row>
    <row r="331" s="1" customFormat="1" ht="20" customHeight="1" spans="1:8">
      <c r="A331" s="38"/>
      <c r="B331" s="27"/>
      <c r="C331" s="41" t="s">
        <v>147</v>
      </c>
      <c r="D331" s="21" t="s">
        <v>59</v>
      </c>
      <c r="E331" s="41">
        <v>109.46</v>
      </c>
      <c r="F331" s="41">
        <v>420</v>
      </c>
      <c r="G331" s="23">
        <f t="shared" si="15"/>
        <v>45973.2</v>
      </c>
      <c r="H331" s="49"/>
    </row>
    <row r="332" s="1" customFormat="1" ht="20" customHeight="1" spans="1:8">
      <c r="A332" s="38"/>
      <c r="B332" s="28" t="s">
        <v>80</v>
      </c>
      <c r="C332" s="29"/>
      <c r="D332" s="29"/>
      <c r="E332" s="30"/>
      <c r="F332" s="31"/>
      <c r="G332" s="32">
        <f>SUM(G317:G331)</f>
        <v>62263.6</v>
      </c>
      <c r="H332" s="48"/>
    </row>
    <row r="333" ht="20" customHeight="1" spans="1:8">
      <c r="A333" s="38">
        <v>21</v>
      </c>
      <c r="B333" s="51" t="s">
        <v>634</v>
      </c>
      <c r="C333" s="21" t="s">
        <v>208</v>
      </c>
      <c r="D333" s="21" t="s">
        <v>12</v>
      </c>
      <c r="E333" s="34">
        <v>1</v>
      </c>
      <c r="F333" s="35">
        <v>3000</v>
      </c>
      <c r="G333" s="23">
        <f t="shared" ref="G333:G336" si="16">F333*E333</f>
        <v>3000</v>
      </c>
      <c r="H333" s="47"/>
    </row>
    <row r="334" s="1" customFormat="1" ht="20" customHeight="1" spans="1:8">
      <c r="A334" s="38"/>
      <c r="B334" s="28" t="s">
        <v>80</v>
      </c>
      <c r="C334" s="29"/>
      <c r="D334" s="29"/>
      <c r="E334" s="30"/>
      <c r="F334" s="31"/>
      <c r="G334" s="32">
        <f>SUM(G333:G333)</f>
        <v>3000</v>
      </c>
      <c r="H334" s="48"/>
    </row>
    <row r="335" ht="20" customHeight="1" spans="1:8">
      <c r="A335" s="38">
        <v>22</v>
      </c>
      <c r="B335" s="38" t="s">
        <v>635</v>
      </c>
      <c r="C335" s="21" t="s">
        <v>19</v>
      </c>
      <c r="D335" s="21" t="s">
        <v>14</v>
      </c>
      <c r="E335" s="34">
        <v>7</v>
      </c>
      <c r="F335" s="35">
        <v>20</v>
      </c>
      <c r="G335" s="23">
        <f t="shared" si="16"/>
        <v>140</v>
      </c>
      <c r="H335" s="47"/>
    </row>
    <row r="336" ht="20" customHeight="1" spans="1:8">
      <c r="A336" s="38"/>
      <c r="B336" s="38"/>
      <c r="C336" s="21" t="s">
        <v>436</v>
      </c>
      <c r="D336" s="21" t="s">
        <v>14</v>
      </c>
      <c r="E336" s="34">
        <v>3</v>
      </c>
      <c r="F336" s="35">
        <v>10</v>
      </c>
      <c r="G336" s="23">
        <f t="shared" si="16"/>
        <v>30</v>
      </c>
      <c r="H336" s="49"/>
    </row>
    <row r="337" s="1" customFormat="1" ht="20" customHeight="1" spans="1:8">
      <c r="A337" s="38"/>
      <c r="B337" s="28" t="s">
        <v>80</v>
      </c>
      <c r="C337" s="29"/>
      <c r="D337" s="29"/>
      <c r="E337" s="30"/>
      <c r="F337" s="31"/>
      <c r="G337" s="32">
        <f>SUM(G335:G336)</f>
        <v>170</v>
      </c>
      <c r="H337" s="48"/>
    </row>
    <row r="338" ht="20" customHeight="1" spans="1:8">
      <c r="A338" s="38">
        <v>23</v>
      </c>
      <c r="B338" s="38" t="s">
        <v>636</v>
      </c>
      <c r="C338" s="21" t="s">
        <v>208</v>
      </c>
      <c r="D338" s="21" t="s">
        <v>12</v>
      </c>
      <c r="E338" s="34">
        <v>1</v>
      </c>
      <c r="F338" s="35">
        <v>3000</v>
      </c>
      <c r="G338" s="23">
        <f>F338*E338</f>
        <v>3000</v>
      </c>
      <c r="H338" s="47"/>
    </row>
    <row r="339" s="1" customFormat="1" ht="20" customHeight="1" spans="1:8">
      <c r="A339" s="38"/>
      <c r="B339" s="28" t="s">
        <v>80</v>
      </c>
      <c r="C339" s="29"/>
      <c r="D339" s="29"/>
      <c r="E339" s="30"/>
      <c r="F339" s="31"/>
      <c r="G339" s="32">
        <f>SUM(G338:G338)</f>
        <v>3000</v>
      </c>
      <c r="H339" s="48"/>
    </row>
    <row r="340" ht="25" customHeight="1" spans="1:8">
      <c r="A340" s="52">
        <v>24</v>
      </c>
      <c r="B340" s="53" t="s">
        <v>637</v>
      </c>
      <c r="C340" s="45" t="s">
        <v>60</v>
      </c>
      <c r="D340" s="21" t="s">
        <v>61</v>
      </c>
      <c r="E340" s="54">
        <v>3.24</v>
      </c>
      <c r="F340" s="35">
        <v>180</v>
      </c>
      <c r="G340" s="55">
        <f t="shared" ref="G340:G350" si="17">E340*F340</f>
        <v>583.2</v>
      </c>
      <c r="H340" s="52"/>
    </row>
    <row r="341" ht="25" customHeight="1" spans="1:8">
      <c r="A341" s="56"/>
      <c r="B341" s="57"/>
      <c r="C341" s="45"/>
      <c r="D341" s="21" t="s">
        <v>61</v>
      </c>
      <c r="E341" s="54">
        <v>3.6</v>
      </c>
      <c r="F341" s="35">
        <v>180</v>
      </c>
      <c r="G341" s="55">
        <f t="shared" si="17"/>
        <v>648</v>
      </c>
      <c r="H341" s="56"/>
    </row>
    <row r="342" ht="25" customHeight="1" spans="1:8">
      <c r="A342" s="56"/>
      <c r="B342" s="57"/>
      <c r="C342" s="41" t="s">
        <v>76</v>
      </c>
      <c r="D342" s="21" t="s">
        <v>61</v>
      </c>
      <c r="E342" s="54">
        <v>18</v>
      </c>
      <c r="F342" s="35">
        <v>70</v>
      </c>
      <c r="G342" s="55">
        <f t="shared" si="17"/>
        <v>1260</v>
      </c>
      <c r="H342" s="56"/>
    </row>
    <row r="343" ht="25" customHeight="1" spans="1:8">
      <c r="A343" s="56"/>
      <c r="B343" s="57"/>
      <c r="C343" s="42" t="s">
        <v>612</v>
      </c>
      <c r="D343" s="21" t="s">
        <v>14</v>
      </c>
      <c r="E343" s="42">
        <v>27</v>
      </c>
      <c r="F343" s="43">
        <v>10</v>
      </c>
      <c r="G343" s="55">
        <f t="shared" si="17"/>
        <v>270</v>
      </c>
      <c r="H343" s="56"/>
    </row>
    <row r="344" ht="25" customHeight="1" spans="1:8">
      <c r="A344" s="56"/>
      <c r="B344" s="57"/>
      <c r="C344" s="42" t="s">
        <v>615</v>
      </c>
      <c r="D344" s="21" t="s">
        <v>14</v>
      </c>
      <c r="E344" s="42">
        <v>1</v>
      </c>
      <c r="F344" s="43">
        <v>100</v>
      </c>
      <c r="G344" s="55">
        <f t="shared" si="17"/>
        <v>100</v>
      </c>
      <c r="H344" s="56"/>
    </row>
    <row r="345" ht="25" customHeight="1" spans="1:8">
      <c r="A345" s="56"/>
      <c r="B345" s="57"/>
      <c r="C345" s="42" t="s">
        <v>17</v>
      </c>
      <c r="D345" s="21" t="s">
        <v>14</v>
      </c>
      <c r="E345" s="42">
        <v>1</v>
      </c>
      <c r="F345" s="43">
        <v>200</v>
      </c>
      <c r="G345" s="55">
        <f t="shared" si="17"/>
        <v>200</v>
      </c>
      <c r="H345" s="56"/>
    </row>
    <row r="346" ht="25" customHeight="1" spans="1:8">
      <c r="A346" s="56"/>
      <c r="B346" s="57"/>
      <c r="C346" s="42" t="s">
        <v>594</v>
      </c>
      <c r="D346" s="21" t="s">
        <v>14</v>
      </c>
      <c r="E346" s="42">
        <v>1</v>
      </c>
      <c r="F346" s="43">
        <v>120</v>
      </c>
      <c r="G346" s="55">
        <f t="shared" si="17"/>
        <v>120</v>
      </c>
      <c r="H346" s="56"/>
    </row>
    <row r="347" ht="25" customHeight="1" spans="1:8">
      <c r="A347" s="56"/>
      <c r="B347" s="57"/>
      <c r="C347" s="42" t="s">
        <v>109</v>
      </c>
      <c r="D347" s="21" t="s">
        <v>14</v>
      </c>
      <c r="E347" s="42">
        <v>16</v>
      </c>
      <c r="F347" s="43">
        <v>10</v>
      </c>
      <c r="G347" s="55">
        <f t="shared" si="17"/>
        <v>160</v>
      </c>
      <c r="H347" s="56"/>
    </row>
    <row r="348" ht="25" customHeight="1" spans="1:8">
      <c r="A348" s="56"/>
      <c r="B348" s="57"/>
      <c r="C348" s="42" t="s">
        <v>94</v>
      </c>
      <c r="D348" s="21" t="s">
        <v>14</v>
      </c>
      <c r="E348" s="42">
        <v>3</v>
      </c>
      <c r="F348" s="43">
        <v>100</v>
      </c>
      <c r="G348" s="55">
        <f t="shared" si="17"/>
        <v>300</v>
      </c>
      <c r="H348" s="56"/>
    </row>
    <row r="349" ht="25" customHeight="1" spans="1:8">
      <c r="A349" s="56"/>
      <c r="B349" s="57"/>
      <c r="C349" s="42" t="s">
        <v>208</v>
      </c>
      <c r="D349" s="42" t="s">
        <v>12</v>
      </c>
      <c r="E349" s="42">
        <v>1</v>
      </c>
      <c r="F349" s="43">
        <v>3000</v>
      </c>
      <c r="G349" s="55">
        <f t="shared" si="17"/>
        <v>3000</v>
      </c>
      <c r="H349" s="56"/>
    </row>
    <row r="350" ht="25" customHeight="1" spans="1:8">
      <c r="A350" s="56"/>
      <c r="B350" s="58"/>
      <c r="C350" s="42" t="s">
        <v>582</v>
      </c>
      <c r="D350" s="42" t="s">
        <v>73</v>
      </c>
      <c r="E350" s="42">
        <v>1</v>
      </c>
      <c r="F350" s="43">
        <v>1000</v>
      </c>
      <c r="G350" s="55">
        <f t="shared" si="17"/>
        <v>1000</v>
      </c>
      <c r="H350" s="56"/>
    </row>
    <row r="351" ht="25" customHeight="1" spans="1:8">
      <c r="A351" s="59"/>
      <c r="B351" s="60" t="s">
        <v>80</v>
      </c>
      <c r="C351" s="54"/>
      <c r="D351" s="54"/>
      <c r="E351" s="54"/>
      <c r="F351" s="35"/>
      <c r="G351" s="61">
        <f>SUM(G340:G350)</f>
        <v>7641.2</v>
      </c>
      <c r="H351" s="59"/>
    </row>
    <row r="352" ht="25" customHeight="1" spans="1:8">
      <c r="A352" s="52">
        <v>25</v>
      </c>
      <c r="B352" s="62" t="s">
        <v>638</v>
      </c>
      <c r="C352" s="45" t="s">
        <v>58</v>
      </c>
      <c r="D352" s="21" t="s">
        <v>59</v>
      </c>
      <c r="E352" s="45">
        <v>8.51</v>
      </c>
      <c r="F352" s="35">
        <v>65</v>
      </c>
      <c r="G352" s="55">
        <f t="shared" ref="G352:G367" si="18">E352*F352</f>
        <v>553.15</v>
      </c>
      <c r="H352" s="52"/>
    </row>
    <row r="353" ht="25" customHeight="1" spans="1:8">
      <c r="A353" s="56"/>
      <c r="B353" s="63"/>
      <c r="C353" s="42" t="s">
        <v>16</v>
      </c>
      <c r="D353" s="21" t="s">
        <v>14</v>
      </c>
      <c r="E353" s="42">
        <v>2</v>
      </c>
      <c r="F353" s="43">
        <v>200</v>
      </c>
      <c r="G353" s="55">
        <f t="shared" si="18"/>
        <v>400</v>
      </c>
      <c r="H353" s="56"/>
    </row>
    <row r="354" ht="25" customHeight="1" spans="1:8">
      <c r="A354" s="56"/>
      <c r="B354" s="63"/>
      <c r="C354" s="42" t="s">
        <v>15</v>
      </c>
      <c r="D354" s="21" t="s">
        <v>14</v>
      </c>
      <c r="E354" s="42">
        <v>1</v>
      </c>
      <c r="F354" s="43">
        <v>120</v>
      </c>
      <c r="G354" s="55">
        <f t="shared" si="18"/>
        <v>120</v>
      </c>
      <c r="H354" s="56"/>
    </row>
    <row r="355" ht="25" customHeight="1" spans="1:8">
      <c r="A355" s="56"/>
      <c r="B355" s="63"/>
      <c r="C355" s="42" t="s">
        <v>24</v>
      </c>
      <c r="D355" s="21" t="s">
        <v>14</v>
      </c>
      <c r="E355" s="42">
        <v>1</v>
      </c>
      <c r="F355" s="43">
        <v>90</v>
      </c>
      <c r="G355" s="55">
        <f t="shared" si="18"/>
        <v>90</v>
      </c>
      <c r="H355" s="56"/>
    </row>
    <row r="356" ht="25" customHeight="1" spans="1:8">
      <c r="A356" s="56"/>
      <c r="B356" s="63"/>
      <c r="C356" s="42" t="s">
        <v>42</v>
      </c>
      <c r="D356" s="21" t="s">
        <v>14</v>
      </c>
      <c r="E356" s="42">
        <v>2</v>
      </c>
      <c r="F356" s="43">
        <v>220</v>
      </c>
      <c r="G356" s="55">
        <f t="shared" si="18"/>
        <v>440</v>
      </c>
      <c r="H356" s="56"/>
    </row>
    <row r="357" ht="25" customHeight="1" spans="1:8">
      <c r="A357" s="56"/>
      <c r="B357" s="63"/>
      <c r="C357" s="42" t="s">
        <v>615</v>
      </c>
      <c r="D357" s="21" t="s">
        <v>14</v>
      </c>
      <c r="E357" s="42">
        <v>1</v>
      </c>
      <c r="F357" s="43">
        <v>100</v>
      </c>
      <c r="G357" s="55">
        <f t="shared" si="18"/>
        <v>100</v>
      </c>
      <c r="H357" s="56"/>
    </row>
    <row r="358" ht="25" customHeight="1" spans="1:8">
      <c r="A358" s="56"/>
      <c r="B358" s="63"/>
      <c r="C358" s="42" t="s">
        <v>41</v>
      </c>
      <c r="D358" s="21" t="s">
        <v>14</v>
      </c>
      <c r="E358" s="42">
        <v>1</v>
      </c>
      <c r="F358" s="43">
        <v>90</v>
      </c>
      <c r="G358" s="55">
        <f t="shared" si="18"/>
        <v>90</v>
      </c>
      <c r="H358" s="56"/>
    </row>
    <row r="359" ht="25" customHeight="1" spans="1:8">
      <c r="A359" s="56"/>
      <c r="B359" s="63"/>
      <c r="C359" s="42" t="s">
        <v>196</v>
      </c>
      <c r="D359" s="21" t="s">
        <v>14</v>
      </c>
      <c r="E359" s="42">
        <v>2</v>
      </c>
      <c r="F359" s="43">
        <v>50</v>
      </c>
      <c r="G359" s="55">
        <f t="shared" si="18"/>
        <v>100</v>
      </c>
      <c r="H359" s="56"/>
    </row>
    <row r="360" ht="25" customHeight="1" spans="1:8">
      <c r="A360" s="56"/>
      <c r="B360" s="63"/>
      <c r="C360" s="42" t="s">
        <v>94</v>
      </c>
      <c r="D360" s="21" t="s">
        <v>14</v>
      </c>
      <c r="E360" s="42">
        <v>5</v>
      </c>
      <c r="F360" s="43">
        <v>100</v>
      </c>
      <c r="G360" s="55">
        <f t="shared" si="18"/>
        <v>500</v>
      </c>
      <c r="H360" s="56"/>
    </row>
    <row r="361" ht="25" customHeight="1" spans="1:8">
      <c r="A361" s="56"/>
      <c r="B361" s="63"/>
      <c r="C361" s="42" t="s">
        <v>110</v>
      </c>
      <c r="D361" s="21" t="s">
        <v>14</v>
      </c>
      <c r="E361" s="42">
        <v>12</v>
      </c>
      <c r="F361" s="43">
        <v>10</v>
      </c>
      <c r="G361" s="55">
        <f t="shared" si="18"/>
        <v>120</v>
      </c>
      <c r="H361" s="56"/>
    </row>
    <row r="362" ht="25" customHeight="1" spans="1:8">
      <c r="A362" s="56"/>
      <c r="B362" s="63"/>
      <c r="C362" s="42" t="s">
        <v>18</v>
      </c>
      <c r="D362" s="21" t="s">
        <v>14</v>
      </c>
      <c r="E362" s="42">
        <v>16</v>
      </c>
      <c r="F362" s="43">
        <v>120</v>
      </c>
      <c r="G362" s="55">
        <f t="shared" si="18"/>
        <v>1920</v>
      </c>
      <c r="H362" s="56"/>
    </row>
    <row r="363" ht="25" customHeight="1" spans="1:8">
      <c r="A363" s="56"/>
      <c r="B363" s="63"/>
      <c r="C363" s="42" t="s">
        <v>109</v>
      </c>
      <c r="D363" s="21" t="s">
        <v>14</v>
      </c>
      <c r="E363" s="42">
        <v>8</v>
      </c>
      <c r="F363" s="43">
        <v>20</v>
      </c>
      <c r="G363" s="55">
        <f t="shared" si="18"/>
        <v>160</v>
      </c>
      <c r="H363" s="56"/>
    </row>
    <row r="364" ht="25" customHeight="1" spans="1:8">
      <c r="A364" s="56"/>
      <c r="B364" s="63"/>
      <c r="C364" s="42" t="s">
        <v>33</v>
      </c>
      <c r="D364" s="21" t="s">
        <v>14</v>
      </c>
      <c r="E364" s="42">
        <v>3</v>
      </c>
      <c r="F364" s="43">
        <v>600</v>
      </c>
      <c r="G364" s="55">
        <f t="shared" si="18"/>
        <v>1800</v>
      </c>
      <c r="H364" s="56"/>
    </row>
    <row r="365" ht="25" customHeight="1" spans="1:8">
      <c r="A365" s="56"/>
      <c r="B365" s="63"/>
      <c r="C365" s="42" t="s">
        <v>228</v>
      </c>
      <c r="D365" s="42" t="s">
        <v>73</v>
      </c>
      <c r="E365" s="42">
        <v>1</v>
      </c>
      <c r="F365" s="43">
        <v>1000</v>
      </c>
      <c r="G365" s="55">
        <f t="shared" si="18"/>
        <v>1000</v>
      </c>
      <c r="H365" s="56"/>
    </row>
    <row r="366" ht="25" customHeight="1" spans="1:8">
      <c r="A366" s="56"/>
      <c r="B366" s="63"/>
      <c r="C366" s="45" t="s">
        <v>107</v>
      </c>
      <c r="D366" s="21" t="s">
        <v>59</v>
      </c>
      <c r="E366" s="45">
        <v>1</v>
      </c>
      <c r="F366" s="35">
        <v>200</v>
      </c>
      <c r="G366" s="55">
        <f t="shared" si="18"/>
        <v>200</v>
      </c>
      <c r="H366" s="56"/>
    </row>
    <row r="367" ht="25" customHeight="1" spans="1:13">
      <c r="A367" s="56"/>
      <c r="B367" s="64"/>
      <c r="C367" s="41" t="s">
        <v>77</v>
      </c>
      <c r="D367" s="21" t="s">
        <v>59</v>
      </c>
      <c r="E367" s="41">
        <v>128.57</v>
      </c>
      <c r="F367" s="35">
        <v>820</v>
      </c>
      <c r="G367" s="55">
        <f t="shared" si="18"/>
        <v>105427.4</v>
      </c>
      <c r="H367" s="56"/>
      <c r="L367" s="1"/>
      <c r="M367" s="1"/>
    </row>
    <row r="368" ht="25" customHeight="1" spans="1:8">
      <c r="A368" s="59"/>
      <c r="B368" s="60" t="s">
        <v>80</v>
      </c>
      <c r="C368" s="42"/>
      <c r="D368" s="54"/>
      <c r="E368" s="54"/>
      <c r="F368" s="35"/>
      <c r="G368" s="61">
        <f>SUM(G352:G367)</f>
        <v>113020.55</v>
      </c>
      <c r="H368" s="59"/>
    </row>
    <row r="369" ht="25" customHeight="1" spans="1:8">
      <c r="A369" s="52">
        <v>26</v>
      </c>
      <c r="B369" s="53" t="s">
        <v>639</v>
      </c>
      <c r="C369" s="45" t="s">
        <v>66</v>
      </c>
      <c r="D369" s="21" t="s">
        <v>61</v>
      </c>
      <c r="E369" s="45">
        <v>3.52</v>
      </c>
      <c r="F369" s="35">
        <v>120</v>
      </c>
      <c r="G369" s="55">
        <f t="shared" ref="G369:G373" si="19">E369*F369</f>
        <v>422.4</v>
      </c>
      <c r="H369" s="52"/>
    </row>
    <row r="370" ht="25" customHeight="1" spans="1:8">
      <c r="A370" s="56"/>
      <c r="B370" s="57"/>
      <c r="C370" s="41" t="s">
        <v>76</v>
      </c>
      <c r="D370" s="21" t="s">
        <v>61</v>
      </c>
      <c r="E370" s="41">
        <v>18</v>
      </c>
      <c r="F370" s="35">
        <v>70</v>
      </c>
      <c r="G370" s="55">
        <f t="shared" si="19"/>
        <v>1260</v>
      </c>
      <c r="H370" s="56"/>
    </row>
    <row r="371" ht="25" customHeight="1" spans="1:10">
      <c r="A371" s="56"/>
      <c r="B371" s="57"/>
      <c r="C371" s="42" t="s">
        <v>640</v>
      </c>
      <c r="D371" s="42" t="s">
        <v>12</v>
      </c>
      <c r="E371" s="42">
        <v>1</v>
      </c>
      <c r="F371" s="43">
        <v>3300</v>
      </c>
      <c r="G371" s="55">
        <f t="shared" si="19"/>
        <v>3300</v>
      </c>
      <c r="H371" s="56"/>
      <c r="J371" s="1"/>
    </row>
    <row r="372" ht="25" customHeight="1" spans="1:10">
      <c r="A372" s="56"/>
      <c r="B372" s="57"/>
      <c r="C372" s="42" t="s">
        <v>208</v>
      </c>
      <c r="D372" s="42" t="s">
        <v>12</v>
      </c>
      <c r="E372" s="42">
        <v>1</v>
      </c>
      <c r="F372" s="43">
        <v>3000</v>
      </c>
      <c r="G372" s="55">
        <f t="shared" si="19"/>
        <v>3000</v>
      </c>
      <c r="H372" s="56"/>
      <c r="J372" s="1"/>
    </row>
    <row r="373" ht="25" customHeight="1" spans="1:10">
      <c r="A373" s="56"/>
      <c r="B373" s="58"/>
      <c r="C373" s="42" t="s">
        <v>617</v>
      </c>
      <c r="D373" s="42" t="s">
        <v>73</v>
      </c>
      <c r="E373" s="42">
        <v>1</v>
      </c>
      <c r="F373" s="43">
        <v>1000</v>
      </c>
      <c r="G373" s="55">
        <f t="shared" si="19"/>
        <v>1000</v>
      </c>
      <c r="H373" s="56"/>
      <c r="J373" s="1"/>
    </row>
    <row r="374" ht="25" customHeight="1" spans="1:10">
      <c r="A374" s="59"/>
      <c r="B374" s="60" t="s">
        <v>80</v>
      </c>
      <c r="C374" s="54"/>
      <c r="D374" s="54"/>
      <c r="E374" s="54"/>
      <c r="F374" s="35"/>
      <c r="G374" s="61">
        <f>SUM(G369:G373)</f>
        <v>8982.4</v>
      </c>
      <c r="H374" s="59"/>
      <c r="J374" s="1"/>
    </row>
    <row r="375" ht="25" customHeight="1" spans="1:8">
      <c r="A375" s="54">
        <v>27</v>
      </c>
      <c r="B375" s="24" t="s">
        <v>641</v>
      </c>
      <c r="C375" s="40" t="s">
        <v>58</v>
      </c>
      <c r="D375" s="21" t="s">
        <v>59</v>
      </c>
      <c r="E375" s="41">
        <v>123.58</v>
      </c>
      <c r="F375" s="35">
        <v>65</v>
      </c>
      <c r="G375" s="55">
        <f t="shared" ref="G375:G381" si="20">E375*F375</f>
        <v>8032.7</v>
      </c>
      <c r="H375" s="52"/>
    </row>
    <row r="376" ht="25" customHeight="1" spans="1:8">
      <c r="A376" s="54"/>
      <c r="B376" s="26"/>
      <c r="C376" s="41" t="s">
        <v>62</v>
      </c>
      <c r="D376" s="21" t="s">
        <v>61</v>
      </c>
      <c r="E376" s="41">
        <v>3.96</v>
      </c>
      <c r="F376" s="35">
        <v>180</v>
      </c>
      <c r="G376" s="55">
        <f t="shared" si="20"/>
        <v>712.8</v>
      </c>
      <c r="H376" s="56"/>
    </row>
    <row r="377" ht="25" customHeight="1" spans="1:8">
      <c r="A377" s="54"/>
      <c r="B377" s="26"/>
      <c r="C377" s="41"/>
      <c r="D377" s="21" t="s">
        <v>61</v>
      </c>
      <c r="E377" s="41">
        <v>1.04</v>
      </c>
      <c r="F377" s="35">
        <v>180</v>
      </c>
      <c r="G377" s="55">
        <f t="shared" si="20"/>
        <v>187.2</v>
      </c>
      <c r="H377" s="56"/>
    </row>
    <row r="378" ht="25" customHeight="1" spans="1:8">
      <c r="A378" s="54"/>
      <c r="B378" s="26"/>
      <c r="C378" s="46" t="s">
        <v>66</v>
      </c>
      <c r="D378" s="21" t="s">
        <v>61</v>
      </c>
      <c r="E378" s="41">
        <v>4.69</v>
      </c>
      <c r="F378" s="35">
        <v>120</v>
      </c>
      <c r="G378" s="55">
        <f t="shared" si="20"/>
        <v>562.8</v>
      </c>
      <c r="H378" s="56"/>
    </row>
    <row r="379" ht="25" customHeight="1" spans="1:8">
      <c r="A379" s="54"/>
      <c r="B379" s="26"/>
      <c r="C379" s="41" t="s">
        <v>76</v>
      </c>
      <c r="D379" s="21" t="s">
        <v>61</v>
      </c>
      <c r="E379" s="41">
        <v>14</v>
      </c>
      <c r="F379" s="35">
        <v>70</v>
      </c>
      <c r="G379" s="55">
        <f t="shared" si="20"/>
        <v>980</v>
      </c>
      <c r="H379" s="56"/>
    </row>
    <row r="380" ht="25" customHeight="1" spans="1:8">
      <c r="A380" s="54"/>
      <c r="B380" s="26"/>
      <c r="C380" s="41" t="s">
        <v>78</v>
      </c>
      <c r="D380" s="21" t="s">
        <v>59</v>
      </c>
      <c r="E380" s="41">
        <v>170.38</v>
      </c>
      <c r="F380" s="35">
        <v>560</v>
      </c>
      <c r="G380" s="55">
        <f t="shared" si="20"/>
        <v>95412.8</v>
      </c>
      <c r="H380" s="56"/>
    </row>
    <row r="381" ht="25" customHeight="1" spans="1:8">
      <c r="A381" s="54"/>
      <c r="B381" s="33"/>
      <c r="C381" s="41" t="s">
        <v>147</v>
      </c>
      <c r="D381" s="21" t="s">
        <v>59</v>
      </c>
      <c r="E381" s="41">
        <v>99.35</v>
      </c>
      <c r="F381" s="35">
        <v>420</v>
      </c>
      <c r="G381" s="55">
        <f t="shared" si="20"/>
        <v>41727</v>
      </c>
      <c r="H381" s="56"/>
    </row>
    <row r="382" ht="25" customHeight="1" spans="1:8">
      <c r="A382" s="54"/>
      <c r="B382" s="60" t="s">
        <v>80</v>
      </c>
      <c r="C382" s="54"/>
      <c r="D382" s="54"/>
      <c r="E382" s="54"/>
      <c r="F382" s="54"/>
      <c r="G382" s="61">
        <f>SUM(G375:G381)</f>
        <v>147615.3</v>
      </c>
      <c r="H382" s="59"/>
    </row>
    <row r="383" ht="25" customHeight="1" spans="1:8">
      <c r="A383" s="65">
        <v>28</v>
      </c>
      <c r="B383" s="66" t="s">
        <v>642</v>
      </c>
      <c r="C383" s="54" t="s">
        <v>116</v>
      </c>
      <c r="D383" s="54" t="s">
        <v>14</v>
      </c>
      <c r="E383" s="54">
        <v>16</v>
      </c>
      <c r="F383" s="54">
        <v>50</v>
      </c>
      <c r="G383" s="55">
        <f>E383*F383</f>
        <v>800</v>
      </c>
      <c r="H383" s="59"/>
    </row>
    <row r="384" ht="25" customHeight="1" spans="1:8">
      <c r="A384" s="65"/>
      <c r="B384" s="60" t="s">
        <v>80</v>
      </c>
      <c r="C384" s="42"/>
      <c r="D384" s="42"/>
      <c r="E384" s="42"/>
      <c r="F384" s="43"/>
      <c r="G384" s="61">
        <v>800</v>
      </c>
      <c r="H384" s="59"/>
    </row>
  </sheetData>
  <mergeCells count="107">
    <mergeCell ref="A1:H1"/>
    <mergeCell ref="A2:H2"/>
    <mergeCell ref="C3:H3"/>
    <mergeCell ref="A3:A5"/>
    <mergeCell ref="A6:A15"/>
    <mergeCell ref="A16:A33"/>
    <mergeCell ref="A34:A51"/>
    <mergeCell ref="A52:A56"/>
    <mergeCell ref="A57:A62"/>
    <mergeCell ref="A63:A68"/>
    <mergeCell ref="A69:A74"/>
    <mergeCell ref="A75:A76"/>
    <mergeCell ref="A77:A79"/>
    <mergeCell ref="A80:A103"/>
    <mergeCell ref="A104:A118"/>
    <mergeCell ref="A119:A147"/>
    <mergeCell ref="A148:A157"/>
    <mergeCell ref="A158:A185"/>
    <mergeCell ref="A186:A214"/>
    <mergeCell ref="A215:A216"/>
    <mergeCell ref="A217:A223"/>
    <mergeCell ref="A224:A233"/>
    <mergeCell ref="A234:A280"/>
    <mergeCell ref="A281:A316"/>
    <mergeCell ref="A317:A332"/>
    <mergeCell ref="A333:A334"/>
    <mergeCell ref="A335:A337"/>
    <mergeCell ref="A338:A339"/>
    <mergeCell ref="A340:A351"/>
    <mergeCell ref="A352:A368"/>
    <mergeCell ref="A369:A374"/>
    <mergeCell ref="A375:A382"/>
    <mergeCell ref="A383:A384"/>
    <mergeCell ref="B3:B5"/>
    <mergeCell ref="B6:B14"/>
    <mergeCell ref="B16:B32"/>
    <mergeCell ref="B34:B50"/>
    <mergeCell ref="B52:B55"/>
    <mergeCell ref="B57:B61"/>
    <mergeCell ref="B63:B67"/>
    <mergeCell ref="B69:B73"/>
    <mergeCell ref="B77:B78"/>
    <mergeCell ref="B80:B102"/>
    <mergeCell ref="B104:B117"/>
    <mergeCell ref="B119:B146"/>
    <mergeCell ref="B148:B156"/>
    <mergeCell ref="B158:B184"/>
    <mergeCell ref="B186:B212"/>
    <mergeCell ref="B217:B222"/>
    <mergeCell ref="B224:B232"/>
    <mergeCell ref="B234:B279"/>
    <mergeCell ref="B281:B315"/>
    <mergeCell ref="B317:B331"/>
    <mergeCell ref="B335:B336"/>
    <mergeCell ref="B340:B350"/>
    <mergeCell ref="B352:B367"/>
    <mergeCell ref="B369:B373"/>
    <mergeCell ref="B375:B381"/>
    <mergeCell ref="C4:C5"/>
    <mergeCell ref="C136:C140"/>
    <mergeCell ref="C151:C152"/>
    <mergeCell ref="C158:C160"/>
    <mergeCell ref="C204:C205"/>
    <mergeCell ref="C206:C207"/>
    <mergeCell ref="C208:C209"/>
    <mergeCell ref="C258:C262"/>
    <mergeCell ref="C264:C266"/>
    <mergeCell ref="C268:C272"/>
    <mergeCell ref="C274:C276"/>
    <mergeCell ref="C305:C306"/>
    <mergeCell ref="C307:C309"/>
    <mergeCell ref="C310:C311"/>
    <mergeCell ref="C340:C341"/>
    <mergeCell ref="C376:C377"/>
    <mergeCell ref="D4:D5"/>
    <mergeCell ref="E4:E5"/>
    <mergeCell ref="F4:F5"/>
    <mergeCell ref="G4:G5"/>
    <mergeCell ref="H4:H5"/>
    <mergeCell ref="H6:H15"/>
    <mergeCell ref="H16:H33"/>
    <mergeCell ref="H34:H51"/>
    <mergeCell ref="H52:H56"/>
    <mergeCell ref="H57:H62"/>
    <mergeCell ref="H63:H68"/>
    <mergeCell ref="H69:H74"/>
    <mergeCell ref="H75:H76"/>
    <mergeCell ref="H77:H79"/>
    <mergeCell ref="H80:H103"/>
    <mergeCell ref="H104:H118"/>
    <mergeCell ref="H119:H147"/>
    <mergeCell ref="H148:H157"/>
    <mergeCell ref="H158:H185"/>
    <mergeCell ref="H186:H214"/>
    <mergeCell ref="H215:H216"/>
    <mergeCell ref="H217:H223"/>
    <mergeCell ref="H224:H233"/>
    <mergeCell ref="H234:H280"/>
    <mergeCell ref="H281:H316"/>
    <mergeCell ref="H317:H332"/>
    <mergeCell ref="H333:H334"/>
    <mergeCell ref="H335:H337"/>
    <mergeCell ref="H338:H339"/>
    <mergeCell ref="H340:H351"/>
    <mergeCell ref="H352:H368"/>
    <mergeCell ref="H369:H374"/>
    <mergeCell ref="H375:H382"/>
  </mergeCells>
  <pageMargins left="0.751388888888889" right="0.751388888888889" top="0.802777777777778" bottom="0.802777777777778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和平村四社</vt:lpstr>
      <vt:lpstr>槐树村三社</vt:lpstr>
      <vt:lpstr>自来村六、五社</vt:lpstr>
      <vt:lpstr>五红村四组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</cp:lastModifiedBy>
  <dcterms:created xsi:type="dcterms:W3CDTF">2022-03-30T06:55:00Z</dcterms:created>
  <dcterms:modified xsi:type="dcterms:W3CDTF">2023-04-28T02:16:59Z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73229E4C79864C16AF786CB0E39CE6FF_13</vt:lpwstr>
  </property>
  <property fmtid="{D5CDD505-2E9C-101B-9397-08002B2CF9AE}" pid="3" name="KSOProductBuildVer">
    <vt:lpwstr>2052-11.1.0.14036</vt:lpwstr>
  </property>
</Properties>
</file>