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definedNames>
    <definedName name="_xlnm._FilterDatabase" localSheetId="2" hidden="1">'1-1'!$A$6:$O$53</definedName>
    <definedName name="_xlnm._FilterDatabase" localSheetId="3" hidden="1">'1-2'!$A$6:$L$54</definedName>
    <definedName name="_xlnm._FilterDatabase" localSheetId="6" hidden="1">'3'!$A$6:$J$51</definedName>
    <definedName name="_xlnm._FilterDatabase" localSheetId="7" hidden="1">'3-1'!$A$6:$I$93</definedName>
  </definedNames>
  <calcPr calcId="144525"/>
</workbook>
</file>

<file path=xl/sharedStrings.xml><?xml version="1.0" encoding="utf-8"?>
<sst xmlns="http://schemas.openxmlformats.org/spreadsheetml/2006/main" count="1183" uniqueCount="326">
  <si>
    <t>2022年部门预算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</si>
  <si>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</si>
  <si>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</si>
  <si>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</si>
  <si>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</si>
  <si>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</si>
  <si>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</si>
  <si>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</si>
  <si>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</si>
  <si>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</si>
  <si>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</si>
  <si>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</si>
  <si>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</si>
  <si>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</si>
  <si>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</si>
  <si>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</si>
  <si>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</si>
  <si>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</si>
  <si>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</si>
  <si>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</si>
  <si>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</si>
  <si>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</si>
  <si>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</si>
  <si>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</si>
  <si>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</si>
  <si>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</si>
  <si>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</si>
  <si>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</si>
  <si>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</si>
  <si>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</si>
  <si>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</si>
  <si>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</si>
  <si>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</si>
  <si>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</si>
  <si>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</si>
  <si>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</si>
  <si>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</si>
  <si>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</si>
  <si>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</si>
  <si>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</si>
  <si>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</si>
  <si>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</si>
  <si>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</si>
  <si>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</si>
  <si>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</si>
  <si>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</si>
  <si>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</si>
  <si>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</si>
  <si>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</si>
  <si>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</si>
  <si>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</si>
  <si>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</si>
  <si>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</si>
  <si>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</si>
  <si>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</si>
  <si>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</si>
  <si>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</si>
  <si>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</si>
  <si>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部门：旺苍县文化旅游和体育局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</si>
  <si>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</si>
  <si>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</si>
  <si>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</si>
  <si>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</si>
  <si>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</si>
  <si>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</si>
  <si>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</si>
  <si>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</si>
  <si>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</si>
  <si>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</si>
  <si>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</si>
  <si>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</si>
  <si>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</si>
  <si>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</si>
  <si>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旺苍县文化旅游局部门</t>
  </si>
  <si>
    <t>文化旅游体育与传媒支出</t>
  </si>
  <si>
    <t xml:space="preserve">  文化和旅游</t>
  </si>
  <si>
    <t xml:space="preserve">    行政运行</t>
  </si>
  <si>
    <t xml:space="preserve">    一般行政管理事务</t>
  </si>
  <si>
    <t xml:space="preserve">    图书馆</t>
  </si>
  <si>
    <t xml:space="preserve">    群众文化</t>
  </si>
  <si>
    <t xml:space="preserve">    文化旅游和管理事业</t>
  </si>
  <si>
    <t xml:space="preserve">    其他文化和旅游支出</t>
  </si>
  <si>
    <t xml:space="preserve">  文物</t>
  </si>
  <si>
    <t xml:space="preserve">    博物馆</t>
  </si>
  <si>
    <t xml:space="preserve">    其他文物支出</t>
  </si>
  <si>
    <t xml:space="preserve">  体育</t>
  </si>
  <si>
    <t xml:space="preserve">    体育场馆</t>
  </si>
  <si>
    <t xml:space="preserve">  广播电视</t>
  </si>
  <si>
    <t xml:space="preserve">    其他广播电视支出</t>
  </si>
  <si>
    <t xml:space="preserve">  其他文化旅游体育与传媒支出</t>
  </si>
  <si>
    <t xml:space="preserve">    其他文化旅游体育与传媒支出</t>
  </si>
  <si>
    <t>社会保障和就业支出</t>
  </si>
  <si>
    <t xml:space="preserve">  行政事业单位养老支出</t>
  </si>
  <si>
    <t>   机关事业单位基本养老保险缴费支出</t>
  </si>
  <si>
    <t xml:space="preserve">  抚恤</t>
  </si>
  <si>
    <t xml:space="preserve">    死亡抚恤</t>
  </si>
  <si>
    <t>卫生健康支出</t>
  </si>
  <si>
    <t xml:space="preserve">  行政事业单位医疗</t>
  </si>
  <si>
    <t xml:space="preserve">    行政单位医疗</t>
  </si>
  <si>
    <t xml:space="preserve">    事业单位医疗</t>
  </si>
  <si>
    <t>农林水支出</t>
  </si>
  <si>
    <t xml:space="preserve">  农业农村</t>
  </si>
  <si>
    <t xml:space="preserve">    其他农林水支出</t>
  </si>
  <si>
    <t>住房保障支出</t>
  </si>
  <si>
    <t xml:space="preserve">  住房改革支出</t>
  </si>
  <si>
    <t xml:space="preserve">    住房公积金</t>
  </si>
  <si>
    <t>其他支出</t>
  </si>
  <si>
    <t>彩票公益金安排的支出</t>
  </si>
  <si>
    <t>用于体育事业的彩票公益金支出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</si>
  <si>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</si>
  <si>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</si>
  <si>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</si>
  <si>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</si>
  <si>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</si>
  <si>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</si>
  <si>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</si>
  <si>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</si>
  <si>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</si>
  <si>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</si>
  <si>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旺苍县文化旅游和体育局部门</t>
  </si>
  <si>
    <t>01</t>
  </si>
  <si>
    <t>02</t>
  </si>
  <si>
    <t>04</t>
  </si>
  <si>
    <t>09</t>
  </si>
  <si>
    <t>99</t>
  </si>
  <si>
    <t>05</t>
  </si>
  <si>
    <t>03</t>
  </si>
  <si>
    <t>08</t>
  </si>
  <si>
    <t>11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</si>
  <si>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</si>
  <si>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</si>
  <si>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</si>
  <si>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</si>
  <si>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</si>
  <si>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</si>
  <si>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</si>
  <si>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</si>
  <si>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</si>
  <si>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</si>
  <si>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</si>
  <si>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</si>
  <si>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</si>
  <si>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</si>
  <si>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</si>
  <si>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</si>
  <si>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</si>
  <si>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</si>
  <si>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</si>
  <si>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</si>
  <si>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</si>
  <si>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</si>
  <si>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</si>
  <si>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</si>
  <si>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</si>
  <si>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</si>
  <si>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</si>
  <si>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</si>
  <si>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</si>
  <si>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</si>
  <si>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</si>
  <si>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</si>
  <si>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</si>
  <si>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</si>
  <si>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</si>
  <si>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</si>
  <si>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</si>
  <si>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</si>
  <si>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</si>
  <si>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</si>
  <si>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</si>
  <si>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</si>
  <si>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当年财政拨款安排</t>
  </si>
  <si>
    <t>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</si>
  <si>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</si>
  <si>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</si>
  <si>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</si>
  <si>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</si>
  <si>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</si>
  <si>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</si>
  <si>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</si>
  <si>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t> 工资福利支出</t>
  </si>
  <si>
    <t>  基本工资</t>
  </si>
  <si>
    <t>  津贴补贴</t>
  </si>
  <si>
    <t>  奖金</t>
  </si>
  <si>
    <t>   年终一次性奖励工资</t>
  </si>
  <si>
    <t>07</t>
  </si>
  <si>
    <t>  绩效工资</t>
  </si>
  <si>
    <t>  机关事业单位基本养老保险缴费</t>
  </si>
  <si>
    <t>10</t>
  </si>
  <si>
    <t>  职工基本医疗保险缴费</t>
  </si>
  <si>
    <t>12</t>
  </si>
  <si>
    <t>  其他社会保障缴费</t>
  </si>
  <si>
    <t>   失业保险</t>
  </si>
  <si>
    <t>   工伤保险</t>
  </si>
  <si>
    <t>13</t>
  </si>
  <si>
    <t>  住房公积金</t>
  </si>
  <si>
    <t>112102</t>
  </si>
  <si>
    <t xml:space="preserve">    其他工资福利支出</t>
  </si>
  <si>
    <t>112104</t>
  </si>
  <si>
    <t>302</t>
  </si>
  <si>
    <t> 商品和服务支出</t>
  </si>
  <si>
    <t>  办公费</t>
  </si>
  <si>
    <t>  印刷费</t>
  </si>
  <si>
    <t>  水费</t>
  </si>
  <si>
    <t>06</t>
  </si>
  <si>
    <t>  电费</t>
  </si>
  <si>
    <t>  邮电费</t>
  </si>
  <si>
    <t>  差旅费</t>
  </si>
  <si>
    <t xml:space="preserve">    维修（护）费</t>
  </si>
  <si>
    <t>15</t>
  </si>
  <si>
    <t>  会议费</t>
  </si>
  <si>
    <t>17</t>
  </si>
  <si>
    <t>  公务接待费</t>
  </si>
  <si>
    <t>27</t>
  </si>
  <si>
    <t>112001</t>
  </si>
  <si>
    <t xml:space="preserve">    委托业务费</t>
  </si>
  <si>
    <t>28</t>
  </si>
  <si>
    <t>  工会经费</t>
  </si>
  <si>
    <t>29</t>
  </si>
  <si>
    <t>  福利费</t>
  </si>
  <si>
    <t xml:space="preserve">    公务用车运行维护费</t>
  </si>
  <si>
    <t>39</t>
  </si>
  <si>
    <t>  其他交通费用</t>
  </si>
  <si>
    <t>   公务用车改革补贴</t>
  </si>
  <si>
    <t xml:space="preserve">    其他商品和服务支出</t>
  </si>
  <si>
    <t>303</t>
  </si>
  <si>
    <t> 对个人和家庭的补助</t>
  </si>
  <si>
    <t>  离休费</t>
  </si>
  <si>
    <t xml:space="preserve">    退休费</t>
  </si>
  <si>
    <t>  生活补助</t>
  </si>
  <si>
    <t>   三支一扶</t>
  </si>
  <si>
    <t>   遗属补助</t>
  </si>
  <si>
    <t>  奖励金</t>
  </si>
  <si>
    <t>309</t>
  </si>
  <si>
    <t xml:space="preserve">  资本性支出（基本建设）</t>
  </si>
  <si>
    <t xml:space="preserve">    其他基本建设支出</t>
  </si>
  <si>
    <t>310</t>
  </si>
  <si>
    <t xml:space="preserve">  资本性支出</t>
  </si>
  <si>
    <t>112101</t>
  </si>
  <si>
    <t xml:space="preserve">    其他资本性支出</t>
  </si>
  <si>
    <t>399</t>
  </si>
  <si>
    <t xml:space="preserve">  其他支出</t>
  </si>
  <si>
    <t xml:space="preserve">    其他支出</t>
  </si>
  <si>
    <t>表3</t>
  </si>
  <si>
    <t>一般公共预算支出预算表</t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</si>
  <si>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</si>
  <si>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</si>
  <si>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</si>
  <si>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</si>
  <si>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</si>
  <si>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</si>
  <si>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</si>
  <si>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</si>
  <si>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</si>
  <si>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</si>
  <si>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</si>
  <si>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</si>
  <si>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   年终一次性奖励工资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</si>
  <si>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</si>
  <si>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</si>
  <si>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</si>
  <si>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</si>
  <si>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</si>
  <si>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</si>
  <si>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</si>
  <si>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其他社会保障缴费</t>
    </r>
  </si>
  <si>
    <r>
      <rPr>
        <sz val="11"/>
        <rFont val="宋体"/>
        <charset val="134"/>
      </rPr>
      <t>   失业保险</t>
    </r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</si>
  <si>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</si>
  <si>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</si>
  <si>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</si>
  <si>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 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</si>
  <si>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</si>
  <si>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</si>
  <si>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</si>
  <si>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</si>
  <si>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</si>
  <si>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</si>
  <si>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</si>
  <si>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</si>
  <si>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</si>
  <si>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</si>
  <si>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15</t>
    </r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</si>
  <si>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</si>
  <si>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</si>
  <si>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</si>
  <si>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</si>
  <si>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</si>
  <si>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</si>
  <si>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r>
      <rPr>
        <sz val="11"/>
        <rFont val="宋体"/>
        <charset val="134"/>
      </rPr>
      <t>  福利费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</si>
  <si>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</si>
  <si>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其他交通费用</t>
    </r>
  </si>
  <si>
    <r>
      <rPr>
        <sz val="11"/>
        <rFont val="宋体"/>
        <charset val="134"/>
      </rPr>
      <t>   公务用车改革补贴</t>
    </r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</si>
  <si>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</si>
  <si>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</si>
  <si>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  离休费</t>
    </r>
  </si>
  <si>
    <r>
      <rPr>
        <sz val="11"/>
        <rFont val="宋体"/>
        <charset val="134"/>
      </rPr>
      <t>  生活补助</t>
    </r>
  </si>
  <si>
    <r>
      <rPr>
        <sz val="11"/>
        <rFont val="宋体"/>
        <charset val="134"/>
      </rPr>
      <t>   三支一扶</t>
    </r>
  </si>
  <si>
    <r>
      <rPr>
        <sz val="11"/>
        <rFont val="宋体"/>
        <charset val="134"/>
      </rPr>
      <t>   遗属补助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</si>
  <si>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</si>
  <si>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</si>
  <si>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</si>
  <si>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</si>
  <si>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</si>
  <si>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t>207</t>
  </si>
  <si>
    <t xml:space="preserve">    文化和旅游管理事务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</si>
  <si>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</si>
  <si>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</si>
  <si>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</si>
  <si>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</si>
  <si>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</si>
  <si>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</si>
  <si>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</si>
  <si>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</si>
  <si>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</si>
  <si>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 旺苍县文化旅游和体育局</t>
  </si>
  <si>
    <t xml:space="preserve">  旺苍县图书馆</t>
  </si>
  <si>
    <t xml:space="preserve">  旺苍县文化馆</t>
  </si>
  <si>
    <t xml:space="preserve">  旺苍县文物保护管理所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</si>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</sst>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yyyy&quot;年&quot;mm&quot;月&quot;dd&quot;日&quot;"/>
  </numFmts>
  <fonts count="42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11"/>
      <color theme="2"/>
      <name val="宋体"/>
      <charset val="134"/>
    </font>
    <font>
      <sz val="11"/>
      <color theme="2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sz val="11"/>
      <color rgb="FFFF0000"/>
      <name val="宋体"/>
      <charset val="134"/>
    </font>
    <font>
      <sz val="11"/>
      <name val="宋体"/>
      <charset val="1"/>
      <scheme val="minor"/>
    </font>
    <font>
      <sz val="9"/>
      <color indexed="8"/>
      <name val="宋体"/>
      <charset val="1"/>
      <scheme val="minor"/>
    </font>
    <font>
      <sz val="9"/>
      <color rgb="FFFF0000"/>
      <name val="宋体"/>
      <charset val="134"/>
    </font>
    <font>
      <sz val="9"/>
      <color rgb="FFFF0000"/>
      <name val="宋体"/>
      <charset val="1"/>
      <scheme val="minor"/>
    </font>
    <font>
      <sz val="9"/>
      <name val="宋体"/>
      <charset val="1"/>
      <scheme val="minor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2"/>
        <bgColor rgb="FFFFFFFF"/>
      </patternFill>
    </fill>
    <fill>
      <patternFill patternType="solid">
        <fgColor theme="0" tint="-0.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2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/>
      <top style="thin">
        <color rgb="FFC2C3C4"/>
      </top>
      <bottom style="thin">
        <color rgb="FFC2C3C4"/>
      </bottom>
      <diagonal/>
    </border>
    <border>
      <left/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9" fillId="15" borderId="20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23" borderId="22" applyNumberFormat="0" applyFont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1" fillId="22" borderId="21" applyNumberFormat="0" applyAlignment="0" applyProtection="0">
      <alignment vertical="center"/>
    </xf>
    <xf numFmtId="0" fontId="40" fillId="22" borderId="20" applyNumberFormat="0" applyAlignment="0" applyProtection="0">
      <alignment vertical="center"/>
    </xf>
    <xf numFmtId="0" fontId="41" fillId="29" borderId="25" applyNumberForma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</cellStyleXfs>
  <cellXfs count="168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6" fillId="3" borderId="4" xfId="0" applyNumberFormat="1" applyFont="1" applyFill="1" applyBorder="1" applyAlignment="1">
      <alignment horizontal="right" vertical="center"/>
    </xf>
    <xf numFmtId="4" fontId="6" fillId="0" borderId="4" xfId="0" applyNumberFormat="1" applyFont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4" fontId="7" fillId="3" borderId="4" xfId="0" applyNumberFormat="1" applyFont="1" applyFill="1" applyBorder="1" applyAlignment="1">
      <alignment horizontal="right" vertical="center"/>
    </xf>
    <xf numFmtId="4" fontId="7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4" fontId="2" fillId="4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4" fontId="4" fillId="3" borderId="4" xfId="0" applyNumberFormat="1" applyFont="1" applyFill="1" applyBorder="1" applyAlignment="1">
      <alignment horizontal="right" vertical="center"/>
    </xf>
    <xf numFmtId="4" fontId="2" fillId="5" borderId="4" xfId="0" applyNumberFormat="1" applyFont="1" applyFill="1" applyBorder="1" applyAlignment="1">
      <alignment horizontal="right" vertical="center"/>
    </xf>
    <xf numFmtId="49" fontId="2" fillId="4" borderId="4" xfId="0" applyNumberFormat="1" applyFont="1" applyFill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4" fontId="4" fillId="3" borderId="10" xfId="0" applyNumberFormat="1" applyFont="1" applyFill="1" applyBorder="1" applyAlignment="1">
      <alignment horizontal="right" vertical="center"/>
    </xf>
    <xf numFmtId="0" fontId="2" fillId="4" borderId="10" xfId="0" applyFont="1" applyFill="1" applyBorder="1" applyAlignment="1">
      <alignment horizontal="left" vertical="center"/>
    </xf>
    <xf numFmtId="4" fontId="2" fillId="3" borderId="10" xfId="0" applyNumberFormat="1" applyFont="1" applyFill="1" applyBorder="1" applyAlignment="1">
      <alignment horizontal="right" vertical="center"/>
    </xf>
    <xf numFmtId="4" fontId="2" fillId="4" borderId="10" xfId="0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>
      <alignment vertical="center"/>
    </xf>
    <xf numFmtId="0" fontId="0" fillId="0" borderId="10" xfId="0" applyFont="1" applyBorder="1" applyAlignment="1">
      <alignment horizontal="left" vertical="center"/>
    </xf>
    <xf numFmtId="0" fontId="0" fillId="0" borderId="10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4" fontId="2" fillId="6" borderId="10" xfId="0" applyNumberFormat="1" applyFont="1" applyFill="1" applyBorder="1" applyAlignment="1">
      <alignment horizontal="right" vertical="center"/>
    </xf>
    <xf numFmtId="4" fontId="2" fillId="0" borderId="10" xfId="0" applyNumberFormat="1" applyFont="1" applyFill="1" applyBorder="1" applyAlignment="1">
      <alignment horizontal="right" vertical="center"/>
    </xf>
    <xf numFmtId="49" fontId="2" fillId="4" borderId="10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/>
    </xf>
    <xf numFmtId="4" fontId="4" fillId="3" borderId="11" xfId="0" applyNumberFormat="1" applyFont="1" applyFill="1" applyBorder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4" fontId="2" fillId="3" borderId="11" xfId="0" applyNumberFormat="1" applyFont="1" applyFill="1" applyBorder="1" applyAlignment="1">
      <alignment horizontal="right" vertical="center"/>
    </xf>
    <xf numFmtId="0" fontId="2" fillId="0" borderId="11" xfId="0" applyFont="1" applyBorder="1" applyAlignment="1">
      <alignment horizontal="left" vertical="center"/>
    </xf>
    <xf numFmtId="4" fontId="2" fillId="0" borderId="11" xfId="0" applyNumberFormat="1" applyFont="1" applyBorder="1" applyAlignment="1">
      <alignment horizontal="right" vertical="center"/>
    </xf>
    <xf numFmtId="0" fontId="1" fillId="0" borderId="0" xfId="0" applyFont="1">
      <alignment vertical="center"/>
    </xf>
    <xf numFmtId="4" fontId="11" fillId="0" borderId="11" xfId="0" applyNumberFormat="1" applyFont="1" applyBorder="1" applyAlignment="1">
      <alignment horizontal="right" vertical="center"/>
    </xf>
    <xf numFmtId="176" fontId="0" fillId="0" borderId="0" xfId="0" applyNumberFormat="1" applyFont="1" applyAlignment="1">
      <alignment horizontal="right" vertical="center" wrapText="1"/>
    </xf>
    <xf numFmtId="0" fontId="8" fillId="0" borderId="7" xfId="0" applyFont="1" applyBorder="1" applyAlignment="1">
      <alignment vertical="center" wrapText="1"/>
    </xf>
    <xf numFmtId="49" fontId="2" fillId="0" borderId="11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NumberFormat="1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4" fontId="2" fillId="0" borderId="12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176" fontId="4" fillId="2" borderId="10" xfId="0" applyNumberFormat="1" applyFont="1" applyFill="1" applyBorder="1" applyAlignment="1">
      <alignment horizontal="left" vertical="center" wrapText="1"/>
    </xf>
    <xf numFmtId="176" fontId="4" fillId="2" borderId="10" xfId="0" applyNumberFormat="1" applyFont="1" applyFill="1" applyBorder="1" applyAlignment="1">
      <alignment horizontal="center" vertical="center" wrapText="1"/>
    </xf>
    <xf numFmtId="176" fontId="4" fillId="0" borderId="10" xfId="0" applyNumberFormat="1" applyFont="1" applyBorder="1" applyAlignment="1">
      <alignment horizontal="left" vertical="center" wrapText="1"/>
    </xf>
    <xf numFmtId="176" fontId="4" fillId="0" borderId="10" xfId="0" applyNumberFormat="1" applyFont="1" applyBorder="1" applyAlignment="1">
      <alignment horizontal="center" vertical="center" wrapText="1"/>
    </xf>
    <xf numFmtId="176" fontId="4" fillId="3" borderId="10" xfId="0" applyNumberFormat="1" applyFont="1" applyFill="1" applyBorder="1" applyAlignment="1">
      <alignment horizontal="right" vertical="center" wrapText="1"/>
    </xf>
    <xf numFmtId="176" fontId="2" fillId="4" borderId="10" xfId="0" applyNumberFormat="1" applyFont="1" applyFill="1" applyBorder="1" applyAlignment="1">
      <alignment horizontal="left" vertical="center" wrapText="1"/>
    </xf>
    <xf numFmtId="176" fontId="2" fillId="3" borderId="10" xfId="0" applyNumberFormat="1" applyFont="1" applyFill="1" applyBorder="1" applyAlignment="1">
      <alignment horizontal="right" vertical="center" wrapText="1"/>
    </xf>
    <xf numFmtId="49" fontId="2" fillId="4" borderId="10" xfId="0" applyNumberFormat="1" applyFont="1" applyFill="1" applyBorder="1" applyAlignment="1">
      <alignment horizontal="left" vertical="center" wrapText="1"/>
    </xf>
    <xf numFmtId="176" fontId="2" fillId="4" borderId="10" xfId="0" applyNumberFormat="1" applyFont="1" applyFill="1" applyBorder="1" applyAlignment="1">
      <alignment horizontal="right" vertical="center" wrapText="1"/>
    </xf>
    <xf numFmtId="0" fontId="2" fillId="0" borderId="8" xfId="0" applyFont="1" applyBorder="1">
      <alignment vertical="center"/>
    </xf>
    <xf numFmtId="49" fontId="2" fillId="0" borderId="10" xfId="0" applyNumberFormat="1" applyFont="1" applyBorder="1" applyAlignment="1">
      <alignment horizontal="left" vertical="center" wrapText="1"/>
    </xf>
    <xf numFmtId="176" fontId="2" fillId="0" borderId="10" xfId="0" applyNumberFormat="1" applyFont="1" applyBorder="1" applyAlignment="1">
      <alignment vertical="center" wrapText="1"/>
    </xf>
    <xf numFmtId="49" fontId="0" fillId="0" borderId="10" xfId="0" applyNumberFormat="1" applyFont="1" applyBorder="1" applyAlignment="1">
      <alignment horizontal="left" vertical="center" wrapText="1"/>
    </xf>
    <xf numFmtId="176" fontId="0" fillId="0" borderId="10" xfId="0" applyNumberFormat="1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49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left" vertical="center"/>
    </xf>
    <xf numFmtId="0" fontId="12" fillId="0" borderId="0" xfId="0" applyFont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left" vertical="center"/>
    </xf>
    <xf numFmtId="49" fontId="5" fillId="2" borderId="10" xfId="0" applyNumberFormat="1" applyFont="1" applyFill="1" applyBorder="1" applyAlignment="1">
      <alignment horizontal="center" vertical="center"/>
    </xf>
    <xf numFmtId="49" fontId="5" fillId="2" borderId="10" xfId="0" applyNumberFormat="1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center" vertical="center"/>
    </xf>
    <xf numFmtId="176" fontId="1" fillId="0" borderId="3" xfId="0" applyNumberFormat="1" applyFont="1" applyBorder="1">
      <alignment vertical="center"/>
    </xf>
    <xf numFmtId="49" fontId="5" fillId="0" borderId="10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left" vertical="center"/>
    </xf>
    <xf numFmtId="176" fontId="5" fillId="0" borderId="10" xfId="0" applyNumberFormat="1" applyFont="1" applyBorder="1" applyAlignment="1">
      <alignment horizontal="center" vertical="center"/>
    </xf>
    <xf numFmtId="176" fontId="5" fillId="3" borderId="10" xfId="0" applyNumberFormat="1" applyFont="1" applyFill="1" applyBorder="1" applyAlignment="1">
      <alignment horizontal="right" vertical="center"/>
    </xf>
    <xf numFmtId="49" fontId="1" fillId="0" borderId="10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left" vertical="center"/>
    </xf>
    <xf numFmtId="176" fontId="1" fillId="0" borderId="10" xfId="0" applyNumberFormat="1" applyFont="1" applyBorder="1" applyAlignment="1">
      <alignment horizontal="left" vertical="center"/>
    </xf>
    <xf numFmtId="176" fontId="1" fillId="3" borderId="10" xfId="0" applyNumberFormat="1" applyFont="1" applyFill="1" applyBorder="1" applyAlignment="1">
      <alignment horizontal="right" vertical="center"/>
    </xf>
    <xf numFmtId="176" fontId="0" fillId="0" borderId="0" xfId="0" applyNumberFormat="1" applyFont="1">
      <alignment vertical="center"/>
    </xf>
    <xf numFmtId="49" fontId="13" fillId="0" borderId="10" xfId="0" applyNumberFormat="1" applyFont="1" applyBorder="1" applyAlignment="1">
      <alignment horizontal="left" vertical="center"/>
    </xf>
    <xf numFmtId="176" fontId="1" fillId="0" borderId="8" xfId="0" applyNumberFormat="1" applyFont="1" applyBorder="1">
      <alignment vertical="center"/>
    </xf>
    <xf numFmtId="49" fontId="8" fillId="0" borderId="10" xfId="0" applyNumberFormat="1" applyFont="1" applyBorder="1" applyAlignment="1">
      <alignment horizontal="left" vertical="center" wrapText="1"/>
    </xf>
    <xf numFmtId="176" fontId="1" fillId="0" borderId="10" xfId="0" applyNumberFormat="1" applyFont="1" applyBorder="1">
      <alignment vertical="center"/>
    </xf>
    <xf numFmtId="49" fontId="13" fillId="0" borderId="10" xfId="0" applyNumberFormat="1" applyFont="1" applyBorder="1" applyAlignment="1">
      <alignment horizontal="center" vertical="center"/>
    </xf>
    <xf numFmtId="176" fontId="13" fillId="0" borderId="10" xfId="0" applyNumberFormat="1" applyFont="1" applyBorder="1">
      <alignment vertical="center"/>
    </xf>
    <xf numFmtId="0" fontId="1" fillId="0" borderId="2" xfId="0" applyFont="1" applyBorder="1" applyAlignment="1">
      <alignment vertical="center" wrapText="1"/>
    </xf>
    <xf numFmtId="176" fontId="1" fillId="0" borderId="10" xfId="0" applyNumberFormat="1" applyFont="1" applyBorder="1" applyAlignment="1">
      <alignment horizontal="right" vertical="center"/>
    </xf>
    <xf numFmtId="176" fontId="1" fillId="0" borderId="10" xfId="0" applyNumberFormat="1" applyFont="1" applyFill="1" applyBorder="1" applyAlignment="1">
      <alignment horizontal="right" vertical="center"/>
    </xf>
    <xf numFmtId="176" fontId="14" fillId="0" borderId="10" xfId="0" applyNumberFormat="1" applyFont="1" applyBorder="1" applyAlignment="1">
      <alignment horizontal="right" vertical="center"/>
    </xf>
    <xf numFmtId="176" fontId="14" fillId="0" borderId="10" xfId="0" applyNumberFormat="1" applyFont="1" applyFill="1" applyBorder="1" applyAlignment="1">
      <alignment horizontal="right" vertical="center"/>
    </xf>
    <xf numFmtId="176" fontId="15" fillId="0" borderId="10" xfId="0" applyNumberFormat="1" applyFont="1" applyBorder="1">
      <alignment vertical="center"/>
    </xf>
    <xf numFmtId="176" fontId="16" fillId="0" borderId="10" xfId="0" applyNumberFormat="1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3" fillId="0" borderId="10" xfId="0" applyFont="1" applyBorder="1">
      <alignment vertical="center"/>
    </xf>
    <xf numFmtId="0" fontId="9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8" fillId="0" borderId="5" xfId="0" applyFont="1" applyBorder="1">
      <alignment vertical="center"/>
    </xf>
    <xf numFmtId="4" fontId="4" fillId="3" borderId="4" xfId="0" applyNumberFormat="1" applyFont="1" applyFill="1" applyBorder="1" applyAlignment="1">
      <alignment horizontal="right" vertical="center" wrapText="1"/>
    </xf>
    <xf numFmtId="4" fontId="2" fillId="3" borderId="4" xfId="0" applyNumberFormat="1" applyFont="1" applyFill="1" applyBorder="1" applyAlignment="1">
      <alignment horizontal="right" vertical="center" wrapText="1"/>
    </xf>
    <xf numFmtId="176" fontId="2" fillId="4" borderId="4" xfId="0" applyNumberFormat="1" applyFont="1" applyFill="1" applyBorder="1" applyAlignment="1">
      <alignment horizontal="right" vertical="center" wrapText="1"/>
    </xf>
    <xf numFmtId="176" fontId="0" fillId="0" borderId="0" xfId="0" applyNumberFormat="1" applyFont="1" applyAlignment="1">
      <alignment vertical="center" wrapText="1"/>
    </xf>
    <xf numFmtId="176" fontId="11" fillId="4" borderId="4" xfId="0" applyNumberFormat="1" applyFont="1" applyFill="1" applyBorder="1" applyAlignment="1">
      <alignment horizontal="right" vertical="center" wrapText="1"/>
    </xf>
    <xf numFmtId="0" fontId="1" fillId="3" borderId="5" xfId="0" applyFont="1" applyFill="1" applyBorder="1">
      <alignment vertical="center"/>
    </xf>
    <xf numFmtId="4" fontId="2" fillId="4" borderId="4" xfId="0" applyNumberFormat="1" applyFont="1" applyFill="1" applyBorder="1" applyAlignment="1">
      <alignment horizontal="right" vertical="center" wrapText="1"/>
    </xf>
    <xf numFmtId="0" fontId="2" fillId="4" borderId="13" xfId="0" applyFont="1" applyFill="1" applyBorder="1" applyAlignment="1">
      <alignment horizontal="left" vertical="center"/>
    </xf>
    <xf numFmtId="0" fontId="2" fillId="4" borderId="14" xfId="0" applyFont="1" applyFill="1" applyBorder="1" applyAlignment="1">
      <alignment horizontal="left" vertical="center"/>
    </xf>
    <xf numFmtId="176" fontId="2" fillId="4" borderId="0" xfId="0" applyNumberFormat="1" applyFont="1" applyFill="1" applyBorder="1" applyAlignment="1">
      <alignment horizontal="left" vertical="center" wrapText="1"/>
    </xf>
    <xf numFmtId="4" fontId="2" fillId="3" borderId="15" xfId="0" applyNumberFormat="1" applyFont="1" applyFill="1" applyBorder="1" applyAlignment="1">
      <alignment horizontal="right" vertical="center"/>
    </xf>
    <xf numFmtId="176" fontId="2" fillId="3" borderId="4" xfId="0" applyNumberFormat="1" applyFont="1" applyFill="1" applyBorder="1" applyAlignment="1">
      <alignment horizontal="right" vertical="center"/>
    </xf>
    <xf numFmtId="176" fontId="2" fillId="0" borderId="0" xfId="0" applyNumberFormat="1" applyFont="1" applyBorder="1" applyAlignment="1">
      <alignment vertical="center" wrapText="1"/>
    </xf>
    <xf numFmtId="176" fontId="0" fillId="0" borderId="0" xfId="0" applyNumberFormat="1" applyFont="1" applyBorder="1" applyAlignment="1">
      <alignment vertical="center" wrapText="1"/>
    </xf>
    <xf numFmtId="0" fontId="2" fillId="4" borderId="16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8" fillId="0" borderId="7" xfId="0" applyFont="1" applyBorder="1" applyAlignment="1">
      <alignment vertical="center" wrapText="1"/>
    </xf>
    <xf numFmtId="0" fontId="18" fillId="0" borderId="3" xfId="0" applyFont="1" applyBorder="1" applyAlignment="1">
      <alignment vertical="center" wrapText="1"/>
    </xf>
    <xf numFmtId="0" fontId="18" fillId="0" borderId="11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18" fillId="0" borderId="5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7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F3" sqref="F3"/>
    </sheetView>
  </sheetViews>
  <sheetFormatPr defaultColWidth="10" defaultRowHeight="13.5" outlineLevelRow="2"/>
  <cols>
    <col min="1" max="1" width="143.616666666667" customWidth="1"/>
    <col min="2" max="2" width="9.76666666666667" customWidth="1"/>
  </cols>
  <sheetData>
    <row r="1" ht="85" customHeight="1" spans="1:1">
      <c r="A1" s="165"/>
    </row>
    <row r="2" ht="195.55" customHeight="1" spans="1:1">
      <c r="A2" s="166" t="s">
        <v>0</v>
      </c>
    </row>
    <row r="3" ht="146.65" customHeight="1" spans="1:1">
      <c r="A3" s="167">
        <v>44629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C40" sqref="C40"/>
    </sheetView>
  </sheetViews>
  <sheetFormatPr defaultColWidth="10" defaultRowHeight="13.5" outlineLevelCol="5"/>
  <cols>
    <col min="1" max="1" width="1.53333333333333" customWidth="1"/>
    <col min="2" max="2" width="39.625" customWidth="1"/>
    <col min="3" max="3" width="16.4083333333333" customWidth="1"/>
    <col min="4" max="4" width="46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133"/>
      <c r="B1" s="2"/>
      <c r="C1" s="28"/>
      <c r="D1" s="134"/>
      <c r="E1" s="2" t="s">
        <v>1</v>
      </c>
      <c r="F1" s="129" t="s">
        <v>2</v>
      </c>
    </row>
    <row r="2" ht="22.8" customHeight="1" spans="1:6">
      <c r="A2" s="134"/>
      <c r="B2" s="136" t="s">
        <v>3</v>
      </c>
      <c r="C2" s="136"/>
      <c r="D2" s="136"/>
      <c r="E2" s="136"/>
      <c r="F2" s="129"/>
    </row>
    <row r="3" ht="19.55" customHeight="1" spans="1:6">
      <c r="A3" s="137"/>
      <c r="B3" s="5" t="s">
        <v>4</v>
      </c>
      <c r="C3" s="77"/>
      <c r="D3" s="77"/>
      <c r="E3" s="138" t="s">
        <v>5</v>
      </c>
      <c r="F3" s="130"/>
    </row>
    <row r="4" ht="24.4" customHeight="1" spans="1:6">
      <c r="A4" s="139"/>
      <c r="B4" s="55" t="s">
        <v>6</v>
      </c>
      <c r="C4" s="55"/>
      <c r="D4" s="55" t="s">
        <v>7</v>
      </c>
      <c r="E4" s="55"/>
      <c r="F4" s="66"/>
    </row>
    <row r="5" ht="24.4" customHeight="1" spans="1:6">
      <c r="A5" s="139"/>
      <c r="B5" s="55" t="s">
        <v>8</v>
      </c>
      <c r="C5" s="55" t="s">
        <v>9</v>
      </c>
      <c r="D5" s="55" t="s">
        <v>8</v>
      </c>
      <c r="E5" s="55" t="s">
        <v>9</v>
      </c>
      <c r="F5" s="66"/>
    </row>
    <row r="6" ht="22.8" customHeight="1" spans="1:6">
      <c r="A6" s="6"/>
      <c r="B6" s="61" t="s">
        <v>10</v>
      </c>
      <c r="C6" s="60">
        <f>'1-1'!F7</f>
        <v>955.7952</v>
      </c>
      <c r="D6" s="61" t="s">
        <v>11</v>
      </c>
      <c r="E6" s="62"/>
      <c r="F6" s="25"/>
    </row>
    <row r="7" ht="22.8" customHeight="1" spans="1:6">
      <c r="A7" s="6"/>
      <c r="B7" s="61" t="s">
        <v>12</v>
      </c>
      <c r="C7" s="60">
        <f>'1-1'!G7</f>
        <v>0</v>
      </c>
      <c r="D7" s="61" t="s">
        <v>13</v>
      </c>
      <c r="E7" s="62"/>
      <c r="F7" s="25"/>
    </row>
    <row r="8" ht="22.8" customHeight="1" spans="1:6">
      <c r="A8" s="6"/>
      <c r="B8" s="61" t="s">
        <v>14</v>
      </c>
      <c r="C8" s="60">
        <f>'1-1'!H7</f>
        <v>0</v>
      </c>
      <c r="D8" s="61" t="s">
        <v>15</v>
      </c>
      <c r="E8" s="62"/>
      <c r="F8" s="25"/>
    </row>
    <row r="9" ht="22.8" customHeight="1" spans="1:6">
      <c r="A9" s="6"/>
      <c r="B9" s="61" t="s">
        <v>16</v>
      </c>
      <c r="C9" s="60">
        <f>'1-1'!I7</f>
        <v>0</v>
      </c>
      <c r="D9" s="61" t="s">
        <v>17</v>
      </c>
      <c r="E9" s="62"/>
      <c r="F9" s="25"/>
    </row>
    <row r="10" ht="22.8" customHeight="1" spans="1:6">
      <c r="A10" s="6"/>
      <c r="B10" s="61" t="s">
        <v>18</v>
      </c>
      <c r="C10" s="60">
        <f>'1-1'!J7</f>
        <v>0</v>
      </c>
      <c r="D10" s="61" t="s">
        <v>19</v>
      </c>
      <c r="E10" s="62"/>
      <c r="F10" s="25"/>
    </row>
    <row r="11" ht="22.8" customHeight="1" spans="1:6">
      <c r="A11" s="6"/>
      <c r="B11" s="61" t="s">
        <v>20</v>
      </c>
      <c r="C11" s="60">
        <f>'1-1'!K7</f>
        <v>0</v>
      </c>
      <c r="D11" s="61" t="s">
        <v>21</v>
      </c>
      <c r="E11" s="62"/>
      <c r="F11" s="25"/>
    </row>
    <row r="12" ht="22.8" customHeight="1" spans="1:6">
      <c r="A12" s="6"/>
      <c r="B12" s="61" t="s">
        <v>22</v>
      </c>
      <c r="C12" s="62"/>
      <c r="D12" s="61" t="s">
        <v>23</v>
      </c>
      <c r="E12" s="62">
        <v>2367.906482</v>
      </c>
      <c r="F12" s="25"/>
    </row>
    <row r="13" ht="22.8" customHeight="1" spans="1:6">
      <c r="A13" s="6"/>
      <c r="B13" s="61" t="s">
        <v>22</v>
      </c>
      <c r="C13" s="62"/>
      <c r="D13" s="61" t="s">
        <v>24</v>
      </c>
      <c r="E13">
        <v>74.807</v>
      </c>
      <c r="F13" s="25"/>
    </row>
    <row r="14" ht="22.8" customHeight="1" spans="1:6">
      <c r="A14" s="6"/>
      <c r="B14" s="61" t="s">
        <v>22</v>
      </c>
      <c r="C14" s="62"/>
      <c r="D14" s="61" t="s">
        <v>25</v>
      </c>
      <c r="E14" s="62"/>
      <c r="F14" s="25"/>
    </row>
    <row r="15" ht="22.8" customHeight="1" spans="1:6">
      <c r="A15" s="6"/>
      <c r="B15" s="61" t="s">
        <v>22</v>
      </c>
      <c r="C15" s="62"/>
      <c r="D15" s="61" t="s">
        <v>26</v>
      </c>
      <c r="E15" s="62">
        <v>37.448088</v>
      </c>
      <c r="F15" s="25"/>
    </row>
    <row r="16" ht="22.8" customHeight="1" spans="1:6">
      <c r="A16" s="6"/>
      <c r="B16" s="61" t="s">
        <v>22</v>
      </c>
      <c r="C16" s="62"/>
      <c r="D16" s="61" t="s">
        <v>27</v>
      </c>
      <c r="E16" s="62"/>
      <c r="F16" s="25"/>
    </row>
    <row r="17" ht="22.8" customHeight="1" spans="1:6">
      <c r="A17" s="6"/>
      <c r="B17" s="61" t="s">
        <v>22</v>
      </c>
      <c r="C17" s="62"/>
      <c r="D17" s="61" t="s">
        <v>28</v>
      </c>
      <c r="E17" s="62"/>
      <c r="F17" s="25"/>
    </row>
    <row r="18" ht="22.8" customHeight="1" spans="1:6">
      <c r="A18" s="6"/>
      <c r="B18" s="61" t="s">
        <v>22</v>
      </c>
      <c r="C18" s="62"/>
      <c r="D18" s="61" t="s">
        <v>29</v>
      </c>
      <c r="E18" s="62">
        <v>6.92</v>
      </c>
      <c r="F18" s="25"/>
    </row>
    <row r="19" ht="22.8" customHeight="1" spans="1:6">
      <c r="A19" s="6"/>
      <c r="B19" s="61" t="s">
        <v>22</v>
      </c>
      <c r="C19" s="62"/>
      <c r="D19" s="61" t="s">
        <v>30</v>
      </c>
      <c r="E19" s="62"/>
      <c r="F19" s="25"/>
    </row>
    <row r="20" ht="22.8" customHeight="1" spans="1:6">
      <c r="A20" s="6"/>
      <c r="B20" s="61" t="s">
        <v>22</v>
      </c>
      <c r="C20" s="62"/>
      <c r="D20" s="61" t="s">
        <v>31</v>
      </c>
      <c r="E20" s="62"/>
      <c r="F20" s="25"/>
    </row>
    <row r="21" ht="22.8" customHeight="1" spans="1:6">
      <c r="A21" s="6"/>
      <c r="B21" s="61" t="s">
        <v>22</v>
      </c>
      <c r="C21" s="62"/>
      <c r="D21" s="61" t="s">
        <v>32</v>
      </c>
      <c r="E21" s="62"/>
      <c r="F21" s="25"/>
    </row>
    <row r="22" ht="22.8" customHeight="1" spans="1:6">
      <c r="A22" s="6"/>
      <c r="B22" s="61" t="s">
        <v>22</v>
      </c>
      <c r="C22" s="62"/>
      <c r="D22" s="61" t="s">
        <v>33</v>
      </c>
      <c r="E22" s="62"/>
      <c r="F22" s="25"/>
    </row>
    <row r="23" ht="22.8" customHeight="1" spans="1:6">
      <c r="A23" s="6"/>
      <c r="B23" s="61" t="s">
        <v>22</v>
      </c>
      <c r="C23" s="62"/>
      <c r="D23" s="61" t="s">
        <v>34</v>
      </c>
      <c r="E23" s="62"/>
      <c r="F23" s="25"/>
    </row>
    <row r="24" ht="22.8" customHeight="1" spans="1:6">
      <c r="A24" s="6"/>
      <c r="B24" s="61" t="s">
        <v>22</v>
      </c>
      <c r="C24" s="62"/>
      <c r="D24" s="61" t="s">
        <v>35</v>
      </c>
      <c r="E24" s="62"/>
      <c r="F24" s="25"/>
    </row>
    <row r="25" ht="22.8" customHeight="1" spans="1:6">
      <c r="A25" s="6"/>
      <c r="B25" s="61" t="s">
        <v>22</v>
      </c>
      <c r="C25" s="62"/>
      <c r="D25" s="61" t="s">
        <v>36</v>
      </c>
      <c r="E25" s="62">
        <v>54.37204</v>
      </c>
      <c r="F25" s="25"/>
    </row>
    <row r="26" ht="22.8" customHeight="1" spans="1:6">
      <c r="A26" s="6"/>
      <c r="B26" s="61" t="s">
        <v>22</v>
      </c>
      <c r="C26" s="62"/>
      <c r="D26" s="61" t="s">
        <v>37</v>
      </c>
      <c r="E26" s="62"/>
      <c r="F26" s="25"/>
    </row>
    <row r="27" ht="22.8" customHeight="1" spans="1:6">
      <c r="A27" s="6"/>
      <c r="B27" s="61" t="s">
        <v>22</v>
      </c>
      <c r="C27" s="62"/>
      <c r="D27" s="61" t="s">
        <v>38</v>
      </c>
      <c r="E27" s="62"/>
      <c r="F27" s="25"/>
    </row>
    <row r="28" ht="22.8" customHeight="1" spans="1:6">
      <c r="A28" s="6"/>
      <c r="B28" s="61" t="s">
        <v>22</v>
      </c>
      <c r="C28" s="62"/>
      <c r="D28" s="61" t="s">
        <v>39</v>
      </c>
      <c r="E28" s="62"/>
      <c r="F28" s="25"/>
    </row>
    <row r="29" ht="22.8" customHeight="1" spans="1:6">
      <c r="A29" s="6"/>
      <c r="B29" s="61" t="s">
        <v>22</v>
      </c>
      <c r="C29" s="62"/>
      <c r="D29" s="61" t="s">
        <v>40</v>
      </c>
      <c r="E29" s="62"/>
      <c r="F29" s="25"/>
    </row>
    <row r="30" ht="22.8" customHeight="1" spans="1:6">
      <c r="A30" s="6"/>
      <c r="B30" s="61" t="s">
        <v>22</v>
      </c>
      <c r="C30" s="62"/>
      <c r="D30" s="61" t="s">
        <v>41</v>
      </c>
      <c r="E30" s="62">
        <v>21.1055</v>
      </c>
      <c r="F30" s="25"/>
    </row>
    <row r="31" ht="22.8" customHeight="1" spans="1:6">
      <c r="A31" s="6"/>
      <c r="B31" s="61" t="s">
        <v>22</v>
      </c>
      <c r="C31" s="62"/>
      <c r="D31" s="61" t="s">
        <v>42</v>
      </c>
      <c r="E31" s="62"/>
      <c r="F31" s="25"/>
    </row>
    <row r="32" ht="22.8" customHeight="1" spans="1:6">
      <c r="A32" s="6"/>
      <c r="B32" s="61" t="s">
        <v>22</v>
      </c>
      <c r="C32" s="62"/>
      <c r="D32" s="61" t="s">
        <v>43</v>
      </c>
      <c r="E32" s="62"/>
      <c r="F32" s="25"/>
    </row>
    <row r="33" ht="22.8" customHeight="1" spans="1:6">
      <c r="A33" s="6"/>
      <c r="B33" s="61" t="s">
        <v>22</v>
      </c>
      <c r="C33" s="62"/>
      <c r="D33" s="61" t="s">
        <v>44</v>
      </c>
      <c r="E33" s="62"/>
      <c r="F33" s="25"/>
    </row>
    <row r="34" ht="22.8" customHeight="1" spans="1:6">
      <c r="A34" s="6"/>
      <c r="B34" s="61" t="s">
        <v>22</v>
      </c>
      <c r="C34" s="62"/>
      <c r="D34" s="61" t="s">
        <v>45</v>
      </c>
      <c r="E34" s="62"/>
      <c r="F34" s="25"/>
    </row>
    <row r="35" ht="22.8" customHeight="1" spans="1:6">
      <c r="A35" s="6"/>
      <c r="B35" s="61" t="s">
        <v>22</v>
      </c>
      <c r="C35" s="62"/>
      <c r="D35" s="61" t="s">
        <v>46</v>
      </c>
      <c r="E35" s="62"/>
      <c r="F35" s="25"/>
    </row>
    <row r="36" ht="22.8" customHeight="1" spans="1:6">
      <c r="A36" s="9"/>
      <c r="B36" s="57" t="s">
        <v>47</v>
      </c>
      <c r="C36" s="58">
        <f>SUM(C6:C35)</f>
        <v>955.7952</v>
      </c>
      <c r="D36" s="57" t="s">
        <v>48</v>
      </c>
      <c r="E36" s="58">
        <f>SUM(E6:E35)</f>
        <v>2562.55911</v>
      </c>
      <c r="F36" s="26"/>
    </row>
    <row r="37" ht="22.8" customHeight="1" spans="1:6">
      <c r="A37" s="6"/>
      <c r="B37" s="61" t="s">
        <v>49</v>
      </c>
      <c r="C37" s="60">
        <f>'1-1'!N7</f>
        <v>0</v>
      </c>
      <c r="D37" s="61" t="s">
        <v>50</v>
      </c>
      <c r="E37" s="62"/>
      <c r="F37" s="158"/>
    </row>
    <row r="38" ht="22.8" customHeight="1" spans="1:6">
      <c r="A38" s="159"/>
      <c r="B38" s="61" t="s">
        <v>51</v>
      </c>
      <c r="C38" s="60">
        <f>'1-1'!E7</f>
        <v>1606.764</v>
      </c>
      <c r="D38" s="61" t="s">
        <v>52</v>
      </c>
      <c r="E38" s="62"/>
      <c r="F38" s="158"/>
    </row>
    <row r="39" ht="22.8" customHeight="1" spans="1:6">
      <c r="A39" s="159"/>
      <c r="B39" s="160"/>
      <c r="C39" s="160"/>
      <c r="D39" s="61" t="s">
        <v>53</v>
      </c>
      <c r="E39" s="62"/>
      <c r="F39" s="158"/>
    </row>
    <row r="40" ht="22.8" customHeight="1" spans="1:6">
      <c r="A40" s="161"/>
      <c r="B40" s="57" t="s">
        <v>54</v>
      </c>
      <c r="C40" s="58">
        <f>C38+C36</f>
        <v>2562.5592</v>
      </c>
      <c r="D40" s="57" t="s">
        <v>55</v>
      </c>
      <c r="E40" s="58">
        <f>E36+E37+E39</f>
        <v>2562.55911</v>
      </c>
      <c r="F40" s="162"/>
    </row>
    <row r="41" ht="9.75" customHeight="1" spans="1:6">
      <c r="A41" s="140"/>
      <c r="B41" s="140"/>
      <c r="C41" s="163"/>
      <c r="D41" s="163"/>
      <c r="E41" s="140"/>
      <c r="F41" s="164"/>
    </row>
  </sheetData>
  <mergeCells count="4">
    <mergeCell ref="B2:E2"/>
    <mergeCell ref="B4:C4"/>
    <mergeCell ref="D4:E4"/>
    <mergeCell ref="A6:A35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6"/>
  <sheetViews>
    <sheetView workbookViewId="0">
      <pane ySplit="6" topLeftCell="A7" activePane="bottomLeft" state="frozen"/>
      <selection/>
      <selection pane="bottomLeft" activeCell="K10" sqref="K10"/>
    </sheetView>
  </sheetViews>
  <sheetFormatPr defaultColWidth="10" defaultRowHeight="13.5"/>
  <cols>
    <col min="1" max="1" width="1.53333333333333" customWidth="1"/>
    <col min="2" max="2" width="7.625" customWidth="1"/>
    <col min="3" max="3" width="28" customWidth="1"/>
    <col min="4" max="4" width="10.375" customWidth="1"/>
    <col min="5" max="5" width="9.625" customWidth="1"/>
    <col min="6" max="6" width="8.75" customWidth="1"/>
    <col min="7" max="14" width="8" customWidth="1"/>
    <col min="15" max="15" width="1.53333333333333" customWidth="1"/>
    <col min="16" max="16" width="9.76666666666667" customWidth="1"/>
  </cols>
  <sheetData>
    <row r="1" ht="16.35" customHeight="1" spans="1:15">
      <c r="A1" s="1"/>
      <c r="B1" s="2"/>
      <c r="C1" s="28"/>
      <c r="D1" s="29"/>
      <c r="E1" s="29"/>
      <c r="F1" s="29"/>
      <c r="G1" s="28"/>
      <c r="H1" s="28"/>
      <c r="I1" s="28"/>
      <c r="J1" s="28"/>
      <c r="K1" s="28"/>
      <c r="L1" s="28"/>
      <c r="M1" s="28"/>
      <c r="N1" s="21" t="s">
        <v>56</v>
      </c>
      <c r="O1" s="6"/>
    </row>
    <row r="2" ht="22.8" customHeight="1" spans="1:15">
      <c r="A2" s="1"/>
      <c r="B2" s="3" t="s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2</v>
      </c>
    </row>
    <row r="3" ht="19.55" customHeight="1" spans="1:15">
      <c r="A3" s="4"/>
      <c r="B3" s="5" t="s">
        <v>58</v>
      </c>
      <c r="C3" s="5"/>
      <c r="D3" s="4"/>
      <c r="E3" s="4"/>
      <c r="F3" s="122"/>
      <c r="G3" s="4"/>
      <c r="H3" s="122"/>
      <c r="I3" s="122"/>
      <c r="J3" s="122"/>
      <c r="K3" s="122"/>
      <c r="L3" s="122"/>
      <c r="M3" s="156" t="s">
        <v>5</v>
      </c>
      <c r="N3" s="157"/>
      <c r="O3" s="23"/>
    </row>
    <row r="4" ht="24.4" customHeight="1" spans="1:15">
      <c r="A4" s="8"/>
      <c r="B4" s="30" t="s">
        <v>8</v>
      </c>
      <c r="C4" s="30"/>
      <c r="D4" s="30" t="s">
        <v>59</v>
      </c>
      <c r="E4" s="30" t="s">
        <v>60</v>
      </c>
      <c r="F4" s="30" t="s">
        <v>61</v>
      </c>
      <c r="G4" s="30" t="s">
        <v>62</v>
      </c>
      <c r="H4" s="30" t="s">
        <v>63</v>
      </c>
      <c r="I4" s="30" t="s">
        <v>64</v>
      </c>
      <c r="J4" s="30" t="s">
        <v>65</v>
      </c>
      <c r="K4" s="30" t="s">
        <v>66</v>
      </c>
      <c r="L4" s="30" t="s">
        <v>67</v>
      </c>
      <c r="M4" s="30" t="s">
        <v>68</v>
      </c>
      <c r="N4" s="30" t="s">
        <v>69</v>
      </c>
      <c r="O4" s="25"/>
    </row>
    <row r="5" ht="24.4" customHeight="1" spans="1:15">
      <c r="A5" s="8"/>
      <c r="B5" s="30" t="s">
        <v>70</v>
      </c>
      <c r="C5" s="30" t="s">
        <v>71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25"/>
    </row>
    <row r="6" ht="24.4" customHeight="1" spans="1:15">
      <c r="A6" s="8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25"/>
    </row>
    <row r="7" ht="22.8" customHeight="1" spans="1:15">
      <c r="A7" s="9"/>
      <c r="B7" s="10"/>
      <c r="C7" s="10" t="s">
        <v>72</v>
      </c>
      <c r="D7" s="31">
        <f>D8</f>
        <v>2562.5592</v>
      </c>
      <c r="E7" s="31">
        <f t="shared" ref="E7:N7" si="0">E8</f>
        <v>1606.764</v>
      </c>
      <c r="F7" s="31">
        <f t="shared" si="0"/>
        <v>955.7952</v>
      </c>
      <c r="G7" s="31">
        <f t="shared" si="0"/>
        <v>0</v>
      </c>
      <c r="H7" s="31">
        <f t="shared" si="0"/>
        <v>0</v>
      </c>
      <c r="I7" s="31">
        <f t="shared" si="0"/>
        <v>0</v>
      </c>
      <c r="J7" s="31">
        <f t="shared" si="0"/>
        <v>0</v>
      </c>
      <c r="K7" s="31">
        <f t="shared" si="0"/>
        <v>0</v>
      </c>
      <c r="L7" s="31">
        <f t="shared" si="0"/>
        <v>0</v>
      </c>
      <c r="M7" s="31">
        <f t="shared" si="0"/>
        <v>0</v>
      </c>
      <c r="N7" s="31">
        <f t="shared" si="0"/>
        <v>0</v>
      </c>
      <c r="O7" s="26"/>
    </row>
    <row r="8" ht="22.8" customHeight="1" spans="1:15">
      <c r="A8" s="8"/>
      <c r="B8" s="13">
        <v>112</v>
      </c>
      <c r="C8" s="148" t="s">
        <v>73</v>
      </c>
      <c r="D8" s="16">
        <f>SUM(E8:N8)</f>
        <v>2562.5592</v>
      </c>
      <c r="E8" s="16">
        <f>E9+E27+E35+E42+E45+E51</f>
        <v>1606.764</v>
      </c>
      <c r="F8" s="16">
        <f>F9+F27+F35+F42+F45+F51</f>
        <v>955.7952</v>
      </c>
      <c r="G8" s="16">
        <f t="shared" ref="F8:N8" si="1">G9+G35+G42+G45+G51</f>
        <v>0</v>
      </c>
      <c r="H8" s="16">
        <f t="shared" si="1"/>
        <v>0</v>
      </c>
      <c r="I8" s="16">
        <f t="shared" si="1"/>
        <v>0</v>
      </c>
      <c r="J8" s="16">
        <f t="shared" si="1"/>
        <v>0</v>
      </c>
      <c r="K8" s="16">
        <f t="shared" si="1"/>
        <v>0</v>
      </c>
      <c r="L8" s="16">
        <f t="shared" si="1"/>
        <v>0</v>
      </c>
      <c r="M8" s="16">
        <f t="shared" si="1"/>
        <v>0</v>
      </c>
      <c r="N8" s="16">
        <f t="shared" si="1"/>
        <v>0</v>
      </c>
      <c r="O8" s="24"/>
    </row>
    <row r="9" ht="22.8" customHeight="1" spans="1:15">
      <c r="A9" s="8"/>
      <c r="B9" s="149"/>
      <c r="C9" s="150" t="s">
        <v>74</v>
      </c>
      <c r="D9" s="151">
        <f t="shared" ref="D9:D53" si="2">SUM(E9:N9)</f>
        <v>2367.9066</v>
      </c>
      <c r="E9" s="152">
        <f>E10+E17+E21+E23+E25</f>
        <v>1574.8623</v>
      </c>
      <c r="F9" s="152">
        <f>F10+F17+F21+F23+F25</f>
        <v>793.0443</v>
      </c>
      <c r="G9" s="16"/>
      <c r="H9" s="16"/>
      <c r="I9" s="16"/>
      <c r="J9" s="16"/>
      <c r="K9" s="16"/>
      <c r="L9" s="16"/>
      <c r="M9" s="16"/>
      <c r="N9" s="16"/>
      <c r="O9" s="24"/>
    </row>
    <row r="10" ht="22.8" customHeight="1" spans="1:15">
      <c r="A10" s="8"/>
      <c r="B10" s="149"/>
      <c r="C10" s="150" t="s">
        <v>75</v>
      </c>
      <c r="D10" s="151">
        <f t="shared" si="2"/>
        <v>1048.5018</v>
      </c>
      <c r="E10" s="152">
        <f>SUM(E11:E16)</f>
        <v>472.9685</v>
      </c>
      <c r="F10" s="152">
        <f>SUM(F11:F16)</f>
        <v>575.5333</v>
      </c>
      <c r="G10" s="16"/>
      <c r="H10" s="16"/>
      <c r="I10" s="16"/>
      <c r="J10" s="16"/>
      <c r="K10" s="16"/>
      <c r="L10" s="16"/>
      <c r="M10" s="16"/>
      <c r="N10" s="16"/>
      <c r="O10" s="24"/>
    </row>
    <row r="11" ht="22.8" customHeight="1" spans="1:15">
      <c r="A11" s="8"/>
      <c r="B11" s="149">
        <v>112001</v>
      </c>
      <c r="C11" s="150" t="s">
        <v>76</v>
      </c>
      <c r="D11" s="151">
        <f t="shared" si="2"/>
        <v>387.8869</v>
      </c>
      <c r="E11" s="152">
        <v>16.0866</v>
      </c>
      <c r="F11" s="152">
        <v>371.8003</v>
      </c>
      <c r="G11" s="16"/>
      <c r="H11" s="16"/>
      <c r="I11" s="16"/>
      <c r="J11" s="16"/>
      <c r="K11" s="16"/>
      <c r="L11" s="16"/>
      <c r="M11" s="16"/>
      <c r="N11" s="16"/>
      <c r="O11" s="24"/>
    </row>
    <row r="12" ht="22.8" customHeight="1" spans="1:15">
      <c r="A12" s="8"/>
      <c r="B12" s="149">
        <v>112001</v>
      </c>
      <c r="C12" s="150" t="s">
        <v>77</v>
      </c>
      <c r="D12" s="151">
        <f t="shared" si="2"/>
        <v>9.5</v>
      </c>
      <c r="E12" s="152"/>
      <c r="F12" s="152">
        <v>9.5</v>
      </c>
      <c r="G12" s="16"/>
      <c r="H12" s="16"/>
      <c r="I12" s="16"/>
      <c r="J12" s="16"/>
      <c r="K12" s="16"/>
      <c r="L12" s="16"/>
      <c r="M12" s="16"/>
      <c r="N12" s="16"/>
      <c r="O12" s="24"/>
    </row>
    <row r="13" ht="22.8" customHeight="1" spans="1:15">
      <c r="A13" s="8"/>
      <c r="B13" s="149">
        <v>112102</v>
      </c>
      <c r="C13" s="150" t="s">
        <v>78</v>
      </c>
      <c r="D13" s="151">
        <f t="shared" si="2"/>
        <v>69.3721</v>
      </c>
      <c r="E13" s="152">
        <v>0.9297</v>
      </c>
      <c r="F13" s="152">
        <v>68.4424</v>
      </c>
      <c r="G13" s="16"/>
      <c r="H13" s="16"/>
      <c r="I13" s="16"/>
      <c r="J13" s="16"/>
      <c r="K13" s="16"/>
      <c r="L13" s="16"/>
      <c r="M13" s="16"/>
      <c r="N13" s="16"/>
      <c r="O13" s="24"/>
    </row>
    <row r="14" ht="22.8" customHeight="1" spans="1:15">
      <c r="A14" s="8"/>
      <c r="B14" s="149">
        <v>112103</v>
      </c>
      <c r="C14" s="150" t="s">
        <v>79</v>
      </c>
      <c r="D14" s="151">
        <f t="shared" si="2"/>
        <v>102.6054</v>
      </c>
      <c r="E14" s="152">
        <v>0.2148</v>
      </c>
      <c r="F14" s="152">
        <v>102.3906</v>
      </c>
      <c r="G14" s="16"/>
      <c r="H14" s="16"/>
      <c r="I14" s="16"/>
      <c r="J14" s="16"/>
      <c r="K14" s="16"/>
      <c r="L14" s="16"/>
      <c r="M14" s="16"/>
      <c r="N14" s="16"/>
      <c r="O14" s="24"/>
    </row>
    <row r="15" ht="22.8" customHeight="1" spans="1:15">
      <c r="A15" s="8"/>
      <c r="B15" s="149">
        <v>112001</v>
      </c>
      <c r="C15" s="150" t="s">
        <v>80</v>
      </c>
      <c r="D15" s="151">
        <f t="shared" si="2"/>
        <v>144.58</v>
      </c>
      <c r="E15" s="152">
        <v>144.58</v>
      </c>
      <c r="F15" s="152"/>
      <c r="G15" s="16"/>
      <c r="H15" s="16"/>
      <c r="I15" s="16"/>
      <c r="J15" s="16"/>
      <c r="K15" s="16"/>
      <c r="L15" s="16"/>
      <c r="M15" s="16"/>
      <c r="N15" s="16"/>
      <c r="O15" s="24"/>
    </row>
    <row r="16" ht="22.8" customHeight="1" spans="1:15">
      <c r="A16" s="8"/>
      <c r="B16" s="149">
        <v>112001</v>
      </c>
      <c r="C16" s="150" t="s">
        <v>81</v>
      </c>
      <c r="D16" s="151">
        <f t="shared" si="2"/>
        <v>334.5574</v>
      </c>
      <c r="E16" s="152">
        <v>311.1574</v>
      </c>
      <c r="F16" s="152">
        <v>23.4</v>
      </c>
      <c r="G16" s="16"/>
      <c r="H16" s="16"/>
      <c r="I16" s="16"/>
      <c r="J16" s="16"/>
      <c r="K16" s="16"/>
      <c r="L16" s="16"/>
      <c r="M16" s="16"/>
      <c r="N16" s="16"/>
      <c r="O16" s="24"/>
    </row>
    <row r="17" ht="22.8" customHeight="1" spans="1:15">
      <c r="A17" s="8"/>
      <c r="B17" s="149"/>
      <c r="C17" s="150" t="s">
        <v>82</v>
      </c>
      <c r="D17" s="151">
        <f t="shared" si="2"/>
        <v>61.3675</v>
      </c>
      <c r="E17" s="152">
        <f>SUM(E18:E20)</f>
        <v>19.8565</v>
      </c>
      <c r="F17" s="152">
        <f>SUM(F18:F20)</f>
        <v>41.511</v>
      </c>
      <c r="G17" s="16"/>
      <c r="H17" s="16"/>
      <c r="I17" s="16"/>
      <c r="J17" s="16"/>
      <c r="K17" s="16"/>
      <c r="L17" s="16"/>
      <c r="M17" s="16"/>
      <c r="N17" s="16"/>
      <c r="O17" s="24"/>
    </row>
    <row r="18" ht="22.8" customHeight="1" spans="1:15">
      <c r="A18" s="8"/>
      <c r="B18" s="149">
        <v>112001</v>
      </c>
      <c r="C18" s="150" t="s">
        <v>83</v>
      </c>
      <c r="D18" s="151">
        <f t="shared" si="2"/>
        <v>17.39</v>
      </c>
      <c r="E18" s="152">
        <v>17.39</v>
      </c>
      <c r="F18" s="152"/>
      <c r="G18" s="16"/>
      <c r="H18" s="16"/>
      <c r="I18" s="16"/>
      <c r="J18" s="16"/>
      <c r="K18" s="16"/>
      <c r="L18" s="16"/>
      <c r="M18" s="16"/>
      <c r="N18" s="16"/>
      <c r="O18" s="24"/>
    </row>
    <row r="19" ht="22.8" customHeight="1" spans="1:15">
      <c r="A19" s="8"/>
      <c r="B19" s="149">
        <v>112104</v>
      </c>
      <c r="C19" s="150" t="s">
        <v>83</v>
      </c>
      <c r="D19" s="151">
        <f t="shared" si="2"/>
        <v>5</v>
      </c>
      <c r="E19" s="152"/>
      <c r="F19" s="152">
        <v>5</v>
      </c>
      <c r="G19" s="16"/>
      <c r="H19" s="16"/>
      <c r="I19" s="16"/>
      <c r="J19" s="16"/>
      <c r="K19" s="16"/>
      <c r="L19" s="16"/>
      <c r="M19" s="16"/>
      <c r="N19" s="16"/>
      <c r="O19" s="24"/>
    </row>
    <row r="20" ht="22.8" customHeight="1" spans="1:15">
      <c r="A20" s="8"/>
      <c r="B20" s="149">
        <v>112104</v>
      </c>
      <c r="C20" s="150" t="s">
        <v>84</v>
      </c>
      <c r="D20" s="151">
        <f t="shared" si="2"/>
        <v>38.9775</v>
      </c>
      <c r="E20" s="152">
        <v>2.4665</v>
      </c>
      <c r="F20" s="152">
        <v>36.511</v>
      </c>
      <c r="G20" s="16"/>
      <c r="H20" s="16"/>
      <c r="I20" s="16"/>
      <c r="J20" s="16"/>
      <c r="K20" s="16"/>
      <c r="L20" s="16"/>
      <c r="M20" s="16"/>
      <c r="N20" s="16"/>
      <c r="O20" s="24"/>
    </row>
    <row r="21" ht="22.8" customHeight="1" spans="1:15">
      <c r="A21" s="8"/>
      <c r="B21" s="149"/>
      <c r="C21" s="150" t="s">
        <v>85</v>
      </c>
      <c r="D21" s="151">
        <f t="shared" si="2"/>
        <v>2.5511</v>
      </c>
      <c r="E21" s="152">
        <f t="shared" ref="E21:E25" si="3">E22</f>
        <v>2.5511</v>
      </c>
      <c r="F21" s="152"/>
      <c r="G21" s="16"/>
      <c r="H21" s="16"/>
      <c r="I21" s="16"/>
      <c r="J21" s="16"/>
      <c r="K21" s="16"/>
      <c r="L21" s="16"/>
      <c r="M21" s="16"/>
      <c r="N21" s="16"/>
      <c r="O21" s="24"/>
    </row>
    <row r="22" ht="22.8" customHeight="1" spans="1:15">
      <c r="A22" s="8"/>
      <c r="B22" s="149">
        <v>112001</v>
      </c>
      <c r="C22" s="150" t="s">
        <v>86</v>
      </c>
      <c r="D22" s="151">
        <f t="shared" si="2"/>
        <v>2.5511</v>
      </c>
      <c r="E22" s="152">
        <v>2.5511</v>
      </c>
      <c r="F22" s="152"/>
      <c r="G22" s="16"/>
      <c r="H22" s="16"/>
      <c r="I22" s="16"/>
      <c r="J22" s="16"/>
      <c r="K22" s="16"/>
      <c r="L22" s="16"/>
      <c r="M22" s="16"/>
      <c r="N22" s="16"/>
      <c r="O22" s="24"/>
    </row>
    <row r="23" ht="22.8" customHeight="1" spans="1:15">
      <c r="A23" s="8"/>
      <c r="B23" s="149"/>
      <c r="C23" s="153" t="s">
        <v>87</v>
      </c>
      <c r="D23" s="151">
        <f t="shared" si="2"/>
        <v>366.1454</v>
      </c>
      <c r="E23" s="152">
        <f t="shared" si="3"/>
        <v>190.1454</v>
      </c>
      <c r="F23" s="152">
        <f>F24</f>
        <v>176</v>
      </c>
      <c r="G23" s="16"/>
      <c r="H23" s="16"/>
      <c r="I23" s="16"/>
      <c r="J23" s="16"/>
      <c r="K23" s="16"/>
      <c r="L23" s="16"/>
      <c r="M23" s="16"/>
      <c r="N23" s="16"/>
      <c r="O23" s="24"/>
    </row>
    <row r="24" ht="22.8" customHeight="1" spans="1:15">
      <c r="A24" s="8"/>
      <c r="B24" s="149">
        <v>112001</v>
      </c>
      <c r="C24" s="154" t="s">
        <v>88</v>
      </c>
      <c r="D24" s="151">
        <f t="shared" si="2"/>
        <v>366.1454</v>
      </c>
      <c r="E24" s="152">
        <v>190.1454</v>
      </c>
      <c r="F24" s="152">
        <v>176</v>
      </c>
      <c r="G24" s="16"/>
      <c r="H24" s="16"/>
      <c r="I24" s="16"/>
      <c r="J24" s="16"/>
      <c r="K24" s="16"/>
      <c r="L24" s="16"/>
      <c r="M24" s="16"/>
      <c r="N24" s="16"/>
      <c r="O24" s="24"/>
    </row>
    <row r="25" ht="22.8" customHeight="1" spans="1:15">
      <c r="A25" s="8"/>
      <c r="B25" s="149"/>
      <c r="C25" s="150" t="s">
        <v>89</v>
      </c>
      <c r="D25" s="151">
        <f t="shared" si="2"/>
        <v>889.3408</v>
      </c>
      <c r="E25" s="152">
        <f t="shared" si="3"/>
        <v>889.3408</v>
      </c>
      <c r="F25" s="152"/>
      <c r="G25" s="16"/>
      <c r="H25" s="16"/>
      <c r="I25" s="16"/>
      <c r="J25" s="16"/>
      <c r="K25" s="16"/>
      <c r="L25" s="16"/>
      <c r="M25" s="16"/>
      <c r="N25" s="16"/>
      <c r="O25" s="24"/>
    </row>
    <row r="26" ht="22.8" customHeight="1" spans="1:15">
      <c r="A26" s="8"/>
      <c r="B26" s="149">
        <v>112001</v>
      </c>
      <c r="C26" s="150" t="s">
        <v>90</v>
      </c>
      <c r="D26" s="151">
        <f t="shared" si="2"/>
        <v>889.3408</v>
      </c>
      <c r="E26" s="152">
        <v>889.3408</v>
      </c>
      <c r="F26" s="152"/>
      <c r="G26" s="16"/>
      <c r="H26" s="16"/>
      <c r="I26" s="16"/>
      <c r="J26" s="16"/>
      <c r="K26" s="16"/>
      <c r="L26" s="16"/>
      <c r="M26" s="16"/>
      <c r="N26" s="16"/>
      <c r="O26" s="24"/>
    </row>
    <row r="27" ht="22.8" customHeight="1" spans="1:15">
      <c r="A27" s="8"/>
      <c r="B27" s="149"/>
      <c r="C27" s="154" t="s">
        <v>91</v>
      </c>
      <c r="D27" s="151">
        <f t="shared" si="2"/>
        <v>74.807</v>
      </c>
      <c r="E27" s="152">
        <f>E28+E33</f>
        <v>2.4733</v>
      </c>
      <c r="F27" s="152">
        <f>F28+F33</f>
        <v>72.3337</v>
      </c>
      <c r="G27" s="16"/>
      <c r="H27" s="16"/>
      <c r="I27" s="16"/>
      <c r="J27" s="16"/>
      <c r="K27" s="16"/>
      <c r="L27" s="16"/>
      <c r="M27" s="16"/>
      <c r="N27" s="16"/>
      <c r="O27" s="24"/>
    </row>
    <row r="28" ht="22.8" customHeight="1" spans="1:15">
      <c r="A28" s="8"/>
      <c r="B28" s="149"/>
      <c r="C28" s="154" t="s">
        <v>92</v>
      </c>
      <c r="D28" s="151">
        <f t="shared" si="2"/>
        <v>74.667</v>
      </c>
      <c r="E28" s="152">
        <f>SUM(E29:E32)</f>
        <v>2.3333</v>
      </c>
      <c r="F28" s="152">
        <f>SUM(F29:F32)</f>
        <v>72.3337</v>
      </c>
      <c r="G28" s="16"/>
      <c r="H28" s="16"/>
      <c r="I28" s="16"/>
      <c r="J28" s="16"/>
      <c r="K28" s="16"/>
      <c r="L28" s="16"/>
      <c r="M28" s="16"/>
      <c r="N28" s="16"/>
      <c r="O28" s="24"/>
    </row>
    <row r="29" ht="22.8" customHeight="1" spans="1:15">
      <c r="A29" s="8"/>
      <c r="B29" s="149">
        <v>112001</v>
      </c>
      <c r="C29" s="154" t="s">
        <v>93</v>
      </c>
      <c r="D29" s="151">
        <f t="shared" si="2"/>
        <v>46.1874</v>
      </c>
      <c r="E29" s="152"/>
      <c r="F29" s="152">
        <v>46.1874</v>
      </c>
      <c r="G29" s="16"/>
      <c r="H29" s="16"/>
      <c r="I29" s="16"/>
      <c r="J29" s="16"/>
      <c r="K29" s="16"/>
      <c r="L29" s="16"/>
      <c r="M29" s="16"/>
      <c r="N29" s="16"/>
      <c r="O29" s="24"/>
    </row>
    <row r="30" ht="22.8" customHeight="1" spans="1:15">
      <c r="A30" s="8"/>
      <c r="B30" s="149">
        <v>112102</v>
      </c>
      <c r="C30" s="154" t="s">
        <v>93</v>
      </c>
      <c r="D30" s="151">
        <f t="shared" si="2"/>
        <v>8.4989</v>
      </c>
      <c r="E30" s="152"/>
      <c r="F30" s="152">
        <v>8.4989</v>
      </c>
      <c r="G30" s="16"/>
      <c r="H30" s="16"/>
      <c r="I30" s="16"/>
      <c r="J30" s="16"/>
      <c r="K30" s="16"/>
      <c r="L30" s="16"/>
      <c r="M30" s="16"/>
      <c r="N30" s="16"/>
      <c r="O30" s="24"/>
    </row>
    <row r="31" ht="22.8" customHeight="1" spans="1:15">
      <c r="A31" s="8"/>
      <c r="B31" s="149">
        <v>112103</v>
      </c>
      <c r="C31" s="154" t="s">
        <v>93</v>
      </c>
      <c r="D31" s="151">
        <f t="shared" si="2"/>
        <v>15.2827</v>
      </c>
      <c r="E31" s="152">
        <v>2.3333</v>
      </c>
      <c r="F31" s="152">
        <v>12.9494</v>
      </c>
      <c r="G31" s="16"/>
      <c r="H31" s="16"/>
      <c r="I31" s="16"/>
      <c r="J31" s="16"/>
      <c r="K31" s="16"/>
      <c r="L31" s="16"/>
      <c r="M31" s="16"/>
      <c r="N31" s="16"/>
      <c r="O31" s="24"/>
    </row>
    <row r="32" ht="22.8" customHeight="1" spans="1:15">
      <c r="A32" s="8"/>
      <c r="B32" s="149">
        <v>112104</v>
      </c>
      <c r="C32" s="154" t="s">
        <v>93</v>
      </c>
      <c r="D32" s="151">
        <f t="shared" si="2"/>
        <v>4.698</v>
      </c>
      <c r="E32" s="152"/>
      <c r="F32" s="152">
        <v>4.698</v>
      </c>
      <c r="G32" s="16"/>
      <c r="H32" s="16"/>
      <c r="I32" s="16"/>
      <c r="J32" s="16"/>
      <c r="K32" s="16"/>
      <c r="L32" s="16"/>
      <c r="M32" s="16"/>
      <c r="N32" s="16"/>
      <c r="O32" s="24"/>
    </row>
    <row r="33" ht="22.8" customHeight="1" spans="1:15">
      <c r="A33" s="8"/>
      <c r="B33" s="149"/>
      <c r="C33" s="154" t="s">
        <v>94</v>
      </c>
      <c r="D33" s="151">
        <f t="shared" si="2"/>
        <v>0.14</v>
      </c>
      <c r="E33" s="152">
        <f>E34</f>
        <v>0.14</v>
      </c>
      <c r="F33" s="152"/>
      <c r="G33" s="16"/>
      <c r="H33" s="16"/>
      <c r="I33" s="16"/>
      <c r="J33" s="16"/>
      <c r="K33" s="16"/>
      <c r="L33" s="16"/>
      <c r="M33" s="16"/>
      <c r="N33" s="16"/>
      <c r="O33" s="24"/>
    </row>
    <row r="34" ht="22.8" customHeight="1" spans="1:15">
      <c r="A34" s="8"/>
      <c r="B34" s="149">
        <v>112001</v>
      </c>
      <c r="C34" s="154" t="s">
        <v>95</v>
      </c>
      <c r="D34" s="151">
        <f t="shared" si="2"/>
        <v>0.14</v>
      </c>
      <c r="E34" s="152">
        <v>0.14</v>
      </c>
      <c r="F34" s="152"/>
      <c r="G34" s="16"/>
      <c r="H34" s="16"/>
      <c r="I34" s="16"/>
      <c r="J34" s="16"/>
      <c r="K34" s="16"/>
      <c r="L34" s="16"/>
      <c r="M34" s="16"/>
      <c r="N34" s="16"/>
      <c r="O34" s="24"/>
    </row>
    <row r="35" ht="22.8" customHeight="1" spans="1:15">
      <c r="A35" s="8"/>
      <c r="B35" s="149"/>
      <c r="C35" s="154" t="s">
        <v>96</v>
      </c>
      <c r="D35" s="151">
        <f t="shared" si="2"/>
        <v>37.4481</v>
      </c>
      <c r="E35" s="152">
        <f>E36</f>
        <v>1.2813</v>
      </c>
      <c r="F35" s="152">
        <f>F36</f>
        <v>36.1668</v>
      </c>
      <c r="G35" s="16"/>
      <c r="H35" s="16"/>
      <c r="I35" s="16"/>
      <c r="J35" s="16"/>
      <c r="K35" s="16"/>
      <c r="L35" s="16"/>
      <c r="M35" s="16"/>
      <c r="N35" s="16"/>
      <c r="O35" s="24"/>
    </row>
    <row r="36" ht="22.8" customHeight="1" spans="1:15">
      <c r="A36" s="8"/>
      <c r="B36" s="149"/>
      <c r="C36" s="154" t="s">
        <v>97</v>
      </c>
      <c r="D36" s="151">
        <f t="shared" si="2"/>
        <v>37.4481</v>
      </c>
      <c r="E36" s="152">
        <f>SUM(E37:E41)</f>
        <v>1.2813</v>
      </c>
      <c r="F36" s="152">
        <f>SUM(F37:F41)</f>
        <v>36.1668</v>
      </c>
      <c r="G36" s="16"/>
      <c r="H36" s="16"/>
      <c r="I36" s="16"/>
      <c r="J36" s="16"/>
      <c r="K36" s="16"/>
      <c r="L36" s="16"/>
      <c r="M36" s="16"/>
      <c r="N36" s="16"/>
      <c r="O36" s="24"/>
    </row>
    <row r="37" ht="22.8" customHeight="1" spans="1:15">
      <c r="A37" s="8"/>
      <c r="B37" s="149">
        <v>112001</v>
      </c>
      <c r="C37" s="154" t="s">
        <v>98</v>
      </c>
      <c r="D37" s="151">
        <f t="shared" si="2"/>
        <v>23.0937</v>
      </c>
      <c r="E37" s="152"/>
      <c r="F37" s="152">
        <v>23.0937</v>
      </c>
      <c r="G37" s="16"/>
      <c r="H37" s="16"/>
      <c r="I37" s="16"/>
      <c r="J37" s="16"/>
      <c r="K37" s="16"/>
      <c r="L37" s="16"/>
      <c r="M37" s="16"/>
      <c r="N37" s="16"/>
      <c r="O37" s="24"/>
    </row>
    <row r="38" ht="22.8" customHeight="1" spans="1:15">
      <c r="A38" s="8"/>
      <c r="B38" s="149">
        <v>112001</v>
      </c>
      <c r="C38" s="154" t="s">
        <v>99</v>
      </c>
      <c r="D38" s="151">
        <f t="shared" si="2"/>
        <v>0.9085</v>
      </c>
      <c r="E38" s="152">
        <v>0.9085</v>
      </c>
      <c r="F38" s="152"/>
      <c r="G38" s="16"/>
      <c r="H38" s="16"/>
      <c r="I38" s="16"/>
      <c r="J38" s="16"/>
      <c r="K38" s="16"/>
      <c r="L38" s="16"/>
      <c r="M38" s="16"/>
      <c r="N38" s="16"/>
      <c r="O38" s="24"/>
    </row>
    <row r="39" ht="22.8" customHeight="1" spans="1:15">
      <c r="A39" s="8"/>
      <c r="B39" s="149">
        <v>112102</v>
      </c>
      <c r="C39" s="154" t="s">
        <v>99</v>
      </c>
      <c r="D39" s="151">
        <f t="shared" si="2"/>
        <v>4.2494</v>
      </c>
      <c r="E39" s="152"/>
      <c r="F39" s="152">
        <v>4.2494</v>
      </c>
      <c r="G39" s="16"/>
      <c r="H39" s="16"/>
      <c r="I39" s="16"/>
      <c r="J39" s="16"/>
      <c r="K39" s="16"/>
      <c r="L39" s="16"/>
      <c r="M39" s="16"/>
      <c r="N39" s="16"/>
      <c r="O39" s="24"/>
    </row>
    <row r="40" ht="22.8" customHeight="1" spans="1:15">
      <c r="A40" s="8"/>
      <c r="B40" s="149">
        <v>112103</v>
      </c>
      <c r="C40" s="154" t="s">
        <v>99</v>
      </c>
      <c r="D40" s="151">
        <f t="shared" si="2"/>
        <v>6.4747</v>
      </c>
      <c r="E40" s="152"/>
      <c r="F40" s="152">
        <v>6.4747</v>
      </c>
      <c r="G40" s="16"/>
      <c r="H40" s="16"/>
      <c r="I40" s="16"/>
      <c r="J40" s="16"/>
      <c r="K40" s="16"/>
      <c r="L40" s="16"/>
      <c r="M40" s="16"/>
      <c r="N40" s="16"/>
      <c r="O40" s="24"/>
    </row>
    <row r="41" ht="22.8" customHeight="1" spans="1:15">
      <c r="A41" s="8"/>
      <c r="B41" s="149">
        <v>112104</v>
      </c>
      <c r="C41" s="154" t="s">
        <v>99</v>
      </c>
      <c r="D41" s="151">
        <f t="shared" si="2"/>
        <v>2.7218</v>
      </c>
      <c r="E41" s="152">
        <v>0.3728</v>
      </c>
      <c r="F41" s="152">
        <v>2.349</v>
      </c>
      <c r="G41" s="16"/>
      <c r="H41" s="16"/>
      <c r="I41" s="16"/>
      <c r="J41" s="16"/>
      <c r="K41" s="16"/>
      <c r="L41" s="16"/>
      <c r="M41" s="16"/>
      <c r="N41" s="16"/>
      <c r="O41" s="24"/>
    </row>
    <row r="42" ht="22.8" customHeight="1" spans="1:15">
      <c r="A42" s="8"/>
      <c r="B42" s="149"/>
      <c r="C42" s="150" t="s">
        <v>100</v>
      </c>
      <c r="D42" s="151">
        <f t="shared" si="2"/>
        <v>6.92</v>
      </c>
      <c r="E42" s="152">
        <f t="shared" ref="E42:E45" si="4">E43</f>
        <v>6.92</v>
      </c>
      <c r="F42" s="152"/>
      <c r="G42" s="16"/>
      <c r="H42" s="16"/>
      <c r="I42" s="16"/>
      <c r="J42" s="16"/>
      <c r="K42" s="16"/>
      <c r="L42" s="16"/>
      <c r="M42" s="16"/>
      <c r="N42" s="16"/>
      <c r="O42" s="24"/>
    </row>
    <row r="43" ht="22.8" customHeight="1" spans="1:15">
      <c r="A43" s="8"/>
      <c r="B43" s="149"/>
      <c r="C43" s="150" t="s">
        <v>101</v>
      </c>
      <c r="D43" s="151">
        <f t="shared" si="2"/>
        <v>6.92</v>
      </c>
      <c r="E43" s="152">
        <f t="shared" si="4"/>
        <v>6.92</v>
      </c>
      <c r="F43" s="152"/>
      <c r="G43" s="16"/>
      <c r="H43" s="16"/>
      <c r="I43" s="16"/>
      <c r="J43" s="16"/>
      <c r="K43" s="16"/>
      <c r="L43" s="16"/>
      <c r="M43" s="16"/>
      <c r="N43" s="16"/>
      <c r="O43" s="24"/>
    </row>
    <row r="44" ht="22.8" customHeight="1" spans="1:15">
      <c r="A44" s="8"/>
      <c r="B44" s="149">
        <v>112001</v>
      </c>
      <c r="C44" s="150" t="s">
        <v>102</v>
      </c>
      <c r="D44" s="151">
        <f t="shared" si="2"/>
        <v>6.92</v>
      </c>
      <c r="E44" s="152">
        <v>6.92</v>
      </c>
      <c r="F44" s="152"/>
      <c r="G44" s="16"/>
      <c r="H44" s="16"/>
      <c r="I44" s="16"/>
      <c r="J44" s="16"/>
      <c r="K44" s="16"/>
      <c r="L44" s="16"/>
      <c r="M44" s="16"/>
      <c r="N44" s="16"/>
      <c r="O44" s="24"/>
    </row>
    <row r="45" ht="22.8" customHeight="1" spans="1:15">
      <c r="A45" s="8"/>
      <c r="B45" s="149"/>
      <c r="C45" s="154" t="s">
        <v>103</v>
      </c>
      <c r="D45" s="151">
        <f t="shared" si="2"/>
        <v>54.372</v>
      </c>
      <c r="E45" s="152">
        <f t="shared" si="4"/>
        <v>0.1216</v>
      </c>
      <c r="F45" s="152">
        <f>F46</f>
        <v>54.2504</v>
      </c>
      <c r="G45" s="16"/>
      <c r="H45" s="16"/>
      <c r="I45" s="16"/>
      <c r="J45" s="16"/>
      <c r="K45" s="16"/>
      <c r="L45" s="16"/>
      <c r="M45" s="16"/>
      <c r="N45" s="16"/>
      <c r="O45" s="24"/>
    </row>
    <row r="46" ht="22.8" customHeight="1" spans="1:15">
      <c r="A46" s="8"/>
      <c r="B46" s="149"/>
      <c r="C46" s="154" t="s">
        <v>104</v>
      </c>
      <c r="D46" s="151">
        <f t="shared" si="2"/>
        <v>54.372</v>
      </c>
      <c r="E46" s="152">
        <f>SUM(E47:E50)</f>
        <v>0.1216</v>
      </c>
      <c r="F46" s="152">
        <f>SUM(F47:F50)</f>
        <v>54.2504</v>
      </c>
      <c r="G46" s="16"/>
      <c r="H46" s="16"/>
      <c r="I46" s="16"/>
      <c r="J46" s="16"/>
      <c r="K46" s="16"/>
      <c r="L46" s="16"/>
      <c r="M46" s="16"/>
      <c r="N46" s="16"/>
      <c r="O46" s="24"/>
    </row>
    <row r="47" ht="22.8" customHeight="1" spans="1:15">
      <c r="A47" s="8"/>
      <c r="B47" s="149">
        <v>112001</v>
      </c>
      <c r="C47" s="154" t="s">
        <v>105</v>
      </c>
      <c r="D47" s="151">
        <f t="shared" si="2"/>
        <v>34.7622</v>
      </c>
      <c r="E47" s="152">
        <v>0.1216</v>
      </c>
      <c r="F47" s="152">
        <v>34.6406</v>
      </c>
      <c r="G47" s="16"/>
      <c r="H47" s="16"/>
      <c r="I47" s="16"/>
      <c r="J47" s="16"/>
      <c r="K47" s="16"/>
      <c r="L47" s="16"/>
      <c r="M47" s="16"/>
      <c r="N47" s="16"/>
      <c r="O47" s="24"/>
    </row>
    <row r="48" ht="22.8" customHeight="1" spans="1:15">
      <c r="A48" s="8"/>
      <c r="B48" s="149">
        <v>112102</v>
      </c>
      <c r="C48" s="154" t="s">
        <v>105</v>
      </c>
      <c r="D48" s="151">
        <f t="shared" si="2"/>
        <v>6.3742</v>
      </c>
      <c r="E48" s="152"/>
      <c r="F48" s="152">
        <v>6.3742</v>
      </c>
      <c r="G48" s="16"/>
      <c r="H48" s="16"/>
      <c r="I48" s="16"/>
      <c r="J48" s="16"/>
      <c r="K48" s="16"/>
      <c r="L48" s="16"/>
      <c r="M48" s="16"/>
      <c r="N48" s="16"/>
      <c r="O48" s="24"/>
    </row>
    <row r="49" ht="22.8" customHeight="1" spans="1:15">
      <c r="A49" s="8"/>
      <c r="B49" s="149">
        <v>112103</v>
      </c>
      <c r="C49" s="154" t="s">
        <v>105</v>
      </c>
      <c r="D49" s="151">
        <f t="shared" si="2"/>
        <v>9.7121</v>
      </c>
      <c r="E49" s="152"/>
      <c r="F49" s="152">
        <v>9.7121</v>
      </c>
      <c r="G49" s="16"/>
      <c r="H49" s="16"/>
      <c r="I49" s="16"/>
      <c r="J49" s="16"/>
      <c r="K49" s="16"/>
      <c r="L49" s="16"/>
      <c r="M49" s="16"/>
      <c r="N49" s="16"/>
      <c r="O49" s="24"/>
    </row>
    <row r="50" ht="22.8" customHeight="1" spans="1:15">
      <c r="A50" s="8"/>
      <c r="B50" s="149">
        <v>112104</v>
      </c>
      <c r="C50" s="154" t="s">
        <v>105</v>
      </c>
      <c r="D50" s="151">
        <f t="shared" si="2"/>
        <v>3.5235</v>
      </c>
      <c r="E50" s="152"/>
      <c r="F50" s="152">
        <v>3.5235</v>
      </c>
      <c r="G50" s="16"/>
      <c r="H50" s="16"/>
      <c r="I50" s="16"/>
      <c r="J50" s="16"/>
      <c r="K50" s="16"/>
      <c r="L50" s="16"/>
      <c r="M50" s="16"/>
      <c r="N50" s="16"/>
      <c r="O50" s="24"/>
    </row>
    <row r="51" ht="22.8" customHeight="1" spans="1:15">
      <c r="A51" s="8"/>
      <c r="B51" s="13"/>
      <c r="C51" s="155" t="s">
        <v>106</v>
      </c>
      <c r="D51" s="16">
        <f t="shared" si="2"/>
        <v>21.1055</v>
      </c>
      <c r="E51" s="16">
        <v>21.1055</v>
      </c>
      <c r="F51" s="16"/>
      <c r="G51" s="16"/>
      <c r="H51" s="16"/>
      <c r="I51" s="16"/>
      <c r="J51" s="16"/>
      <c r="K51" s="16"/>
      <c r="L51" s="16"/>
      <c r="M51" s="16"/>
      <c r="N51" s="16"/>
      <c r="O51" s="24"/>
    </row>
    <row r="52" ht="22.8" customHeight="1" spans="1:15">
      <c r="A52" s="8"/>
      <c r="B52" s="13"/>
      <c r="C52" s="13" t="s">
        <v>107</v>
      </c>
      <c r="D52" s="16">
        <f t="shared" si="2"/>
        <v>21.1055</v>
      </c>
      <c r="E52" s="16">
        <v>21.1055</v>
      </c>
      <c r="F52" s="16"/>
      <c r="G52" s="16"/>
      <c r="H52" s="16"/>
      <c r="I52" s="16"/>
      <c r="J52" s="16"/>
      <c r="K52" s="16"/>
      <c r="L52" s="16"/>
      <c r="M52" s="16"/>
      <c r="N52" s="16"/>
      <c r="O52" s="24"/>
    </row>
    <row r="53" ht="22.8" customHeight="1" spans="1:15">
      <c r="A53" s="8"/>
      <c r="B53" s="13">
        <v>112001</v>
      </c>
      <c r="C53" s="13" t="s">
        <v>108</v>
      </c>
      <c r="D53" s="16">
        <f t="shared" si="2"/>
        <v>21.1055</v>
      </c>
      <c r="E53" s="16">
        <v>21.1055</v>
      </c>
      <c r="F53" s="16"/>
      <c r="G53" s="16"/>
      <c r="H53" s="16"/>
      <c r="I53" s="16"/>
      <c r="J53" s="16"/>
      <c r="K53" s="16"/>
      <c r="L53" s="16"/>
      <c r="M53" s="16"/>
      <c r="N53" s="16"/>
      <c r="O53" s="24"/>
    </row>
    <row r="54" ht="22.8" customHeight="1" spans="1:15">
      <c r="A54" s="8"/>
      <c r="B54" s="13"/>
      <c r="C54" s="13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24"/>
    </row>
    <row r="55" ht="22.8" customHeight="1" spans="1:15">
      <c r="A55" s="8"/>
      <c r="B55" s="13"/>
      <c r="C55" s="13"/>
      <c r="D55" s="17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24"/>
    </row>
    <row r="56" ht="9.75" customHeight="1" spans="1:15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20"/>
      <c r="O56" s="27"/>
    </row>
  </sheetData>
  <autoFilter ref="A6:O53">
    <extLst/>
  </autoFilter>
  <mergeCells count="17">
    <mergeCell ref="B2:N2"/>
    <mergeCell ref="B3:C3"/>
    <mergeCell ref="M3:N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5"/>
  <sheetViews>
    <sheetView workbookViewId="0">
      <pane ySplit="6" topLeftCell="A7" activePane="bottomLeft" state="frozen"/>
      <selection/>
      <selection pane="bottomLeft" activeCell="N9" sqref="N8:N9"/>
    </sheetView>
  </sheetViews>
  <sheetFormatPr defaultColWidth="10" defaultRowHeight="13.5"/>
  <cols>
    <col min="1" max="1" width="1.53333333333333" customWidth="1"/>
    <col min="2" max="4" width="6.15" customWidth="1"/>
    <col min="5" max="5" width="8.25" customWidth="1"/>
    <col min="6" max="6" width="26.875" customWidth="1"/>
    <col min="7" max="11" width="15.375" customWidth="1"/>
    <col min="12" max="12" width="1.53333333333333" customWidth="1"/>
    <col min="13" max="14" width="9.76666666666667" customWidth="1"/>
  </cols>
  <sheetData>
    <row r="1" ht="16.35" customHeight="1" spans="1:12">
      <c r="A1" s="1"/>
      <c r="B1" s="2"/>
      <c r="C1" s="2"/>
      <c r="D1" s="2"/>
      <c r="E1" s="28"/>
      <c r="F1" s="28"/>
      <c r="G1" s="29"/>
      <c r="H1" s="29"/>
      <c r="I1" s="29"/>
      <c r="J1" s="29"/>
      <c r="K1" s="21" t="s">
        <v>109</v>
      </c>
      <c r="L1" s="6"/>
    </row>
    <row r="2" ht="22.8" customHeight="1" spans="1:12">
      <c r="A2" s="1"/>
      <c r="B2" s="3" t="s">
        <v>110</v>
      </c>
      <c r="C2" s="3"/>
      <c r="D2" s="3"/>
      <c r="E2" s="3"/>
      <c r="F2" s="3"/>
      <c r="G2" s="3"/>
      <c r="H2" s="3"/>
      <c r="I2" s="3"/>
      <c r="J2" s="3"/>
      <c r="K2" s="3"/>
      <c r="L2" s="6" t="s">
        <v>2</v>
      </c>
    </row>
    <row r="3" ht="19.55" customHeight="1" spans="1:12">
      <c r="A3" s="4"/>
      <c r="B3" s="5" t="s">
        <v>4</v>
      </c>
      <c r="C3" s="5"/>
      <c r="D3" s="5"/>
      <c r="E3" s="5"/>
      <c r="F3" s="5"/>
      <c r="G3" s="4"/>
      <c r="H3" s="4"/>
      <c r="I3" s="122"/>
      <c r="J3" s="122"/>
      <c r="K3" s="22" t="s">
        <v>5</v>
      </c>
      <c r="L3" s="23"/>
    </row>
    <row r="4" ht="24.4" customHeight="1" spans="1:12">
      <c r="A4" s="6"/>
      <c r="B4" s="7" t="s">
        <v>8</v>
      </c>
      <c r="C4" s="7"/>
      <c r="D4" s="7"/>
      <c r="E4" s="7"/>
      <c r="F4" s="7"/>
      <c r="G4" s="7" t="s">
        <v>59</v>
      </c>
      <c r="H4" s="7" t="s">
        <v>111</v>
      </c>
      <c r="I4" s="7" t="s">
        <v>112</v>
      </c>
      <c r="J4" s="7" t="s">
        <v>113</v>
      </c>
      <c r="K4" s="7" t="s">
        <v>114</v>
      </c>
      <c r="L4" s="24"/>
    </row>
    <row r="5" ht="24.4" customHeight="1" spans="1:12">
      <c r="A5" s="8"/>
      <c r="B5" s="7" t="s">
        <v>115</v>
      </c>
      <c r="C5" s="7"/>
      <c r="D5" s="7"/>
      <c r="E5" s="7" t="s">
        <v>70</v>
      </c>
      <c r="F5" s="7" t="s">
        <v>71</v>
      </c>
      <c r="G5" s="7"/>
      <c r="H5" s="7"/>
      <c r="I5" s="7"/>
      <c r="J5" s="7"/>
      <c r="K5" s="7"/>
      <c r="L5" s="24"/>
    </row>
    <row r="6" ht="24.4" customHeight="1" spans="1:12">
      <c r="A6" s="8"/>
      <c r="B6" s="7" t="s">
        <v>116</v>
      </c>
      <c r="C6" s="7" t="s">
        <v>117</v>
      </c>
      <c r="D6" s="7" t="s">
        <v>118</v>
      </c>
      <c r="E6" s="7"/>
      <c r="F6" s="7"/>
      <c r="G6" s="7"/>
      <c r="H6" s="7"/>
      <c r="I6" s="7"/>
      <c r="J6" s="7"/>
      <c r="K6" s="7"/>
      <c r="L6" s="25"/>
    </row>
    <row r="7" ht="22.8" customHeight="1" spans="1:12">
      <c r="A7" s="9"/>
      <c r="B7" s="10"/>
      <c r="C7" s="10"/>
      <c r="D7" s="10"/>
      <c r="E7" s="10"/>
      <c r="F7" s="10" t="s">
        <v>72</v>
      </c>
      <c r="G7" s="141">
        <f>G8</f>
        <v>2562.5592</v>
      </c>
      <c r="H7" s="141">
        <f>H8</f>
        <v>756.8684</v>
      </c>
      <c r="I7" s="141">
        <f>I8</f>
        <v>1805.6908</v>
      </c>
      <c r="J7" s="141">
        <f>J8</f>
        <v>0</v>
      </c>
      <c r="K7" s="141">
        <f>K8</f>
        <v>0</v>
      </c>
      <c r="L7" s="26"/>
    </row>
    <row r="8" ht="22.8" customHeight="1" spans="1:12">
      <c r="A8" s="8"/>
      <c r="B8" s="13"/>
      <c r="C8" s="13"/>
      <c r="D8" s="13"/>
      <c r="E8" s="13"/>
      <c r="F8" s="13" t="s">
        <v>22</v>
      </c>
      <c r="G8" s="142">
        <f>G9</f>
        <v>2562.5592</v>
      </c>
      <c r="H8" s="142">
        <f>H9</f>
        <v>756.8684</v>
      </c>
      <c r="I8" s="142">
        <f>I9</f>
        <v>1805.6908</v>
      </c>
      <c r="J8" s="142">
        <f>J9</f>
        <v>0</v>
      </c>
      <c r="K8" s="142">
        <f>K9</f>
        <v>0</v>
      </c>
      <c r="L8" s="24"/>
    </row>
    <row r="9" ht="22.8" customHeight="1" spans="1:12">
      <c r="A9" s="8"/>
      <c r="B9" s="13"/>
      <c r="C9" s="13"/>
      <c r="D9" s="13"/>
      <c r="E9" s="13">
        <v>112</v>
      </c>
      <c r="F9" s="13" t="s">
        <v>119</v>
      </c>
      <c r="G9" s="142">
        <f>SUM(H9:K9)</f>
        <v>2562.5592</v>
      </c>
      <c r="H9" s="142">
        <f>H10+H28+H36+H43+H46+H52</f>
        <v>756.8684</v>
      </c>
      <c r="I9" s="142">
        <f>I10+I28+I36+I43+I46+I52</f>
        <v>1805.6908</v>
      </c>
      <c r="J9" s="142">
        <f>J10+J28+J36+J43+J46+J52</f>
        <v>0</v>
      </c>
      <c r="K9" s="142">
        <f>K10+K28+K36+K43+K46+K52</f>
        <v>0</v>
      </c>
      <c r="L9" s="24"/>
    </row>
    <row r="10" ht="22.8" customHeight="1" spans="1:12">
      <c r="A10" s="8"/>
      <c r="B10" s="13">
        <v>207</v>
      </c>
      <c r="C10" s="13"/>
      <c r="D10" s="13"/>
      <c r="E10" s="13"/>
      <c r="F10" s="13" t="s">
        <v>74</v>
      </c>
      <c r="G10" s="142">
        <f t="shared" ref="G10:G54" si="0">SUM(H10:K10)</f>
        <v>2367.9066</v>
      </c>
      <c r="H10" s="142">
        <f>H11+H18+H22+H24+H26</f>
        <v>590.2413</v>
      </c>
      <c r="I10" s="142">
        <f>I11+I18+I22+I24+I26</f>
        <v>1777.6653</v>
      </c>
      <c r="J10" s="142">
        <f>J11+J18+J22+J24+J26</f>
        <v>0</v>
      </c>
      <c r="K10" s="142">
        <f>K11+K18+K22+K24+K26</f>
        <v>0</v>
      </c>
      <c r="L10" s="25"/>
    </row>
    <row r="11" ht="22.8" customHeight="1" spans="1:12">
      <c r="A11" s="8"/>
      <c r="B11" s="13">
        <v>207</v>
      </c>
      <c r="C11" s="13" t="s">
        <v>120</v>
      </c>
      <c r="D11" s="13"/>
      <c r="E11" s="13"/>
      <c r="F11" s="13" t="s">
        <v>75</v>
      </c>
      <c r="G11" s="142">
        <f t="shared" si="0"/>
        <v>1048.5018</v>
      </c>
      <c r="H11" s="142">
        <f>SUM(H12:H17)</f>
        <v>551.6644</v>
      </c>
      <c r="I11" s="142">
        <f>SUM(I12:I17)</f>
        <v>496.8374</v>
      </c>
      <c r="J11" s="142">
        <f>SUM(J12:J17)</f>
        <v>0</v>
      </c>
      <c r="K11" s="142">
        <f>SUM(K12:K17)</f>
        <v>0</v>
      </c>
      <c r="L11" s="25"/>
    </row>
    <row r="12" ht="22.8" customHeight="1" spans="1:12">
      <c r="A12" s="8"/>
      <c r="B12" s="13">
        <v>207</v>
      </c>
      <c r="C12" s="13" t="s">
        <v>120</v>
      </c>
      <c r="D12" s="13" t="s">
        <v>120</v>
      </c>
      <c r="E12" s="13">
        <v>112001</v>
      </c>
      <c r="F12" s="13" t="s">
        <v>76</v>
      </c>
      <c r="G12" s="142">
        <f t="shared" si="0"/>
        <v>387.8869</v>
      </c>
      <c r="H12" s="143">
        <v>387.8869</v>
      </c>
      <c r="I12" s="147"/>
      <c r="J12" s="147"/>
      <c r="K12" s="147"/>
      <c r="L12" s="25"/>
    </row>
    <row r="13" ht="22.8" customHeight="1" spans="1:12">
      <c r="A13" s="8"/>
      <c r="B13" s="13">
        <v>207</v>
      </c>
      <c r="C13" s="13" t="s">
        <v>120</v>
      </c>
      <c r="D13" s="13" t="s">
        <v>121</v>
      </c>
      <c r="E13" s="13">
        <v>112001</v>
      </c>
      <c r="F13" s="13" t="s">
        <v>77</v>
      </c>
      <c r="G13" s="142">
        <f>SUM(I13:K13)</f>
        <v>9.5</v>
      </c>
      <c r="I13" s="143">
        <v>9.5</v>
      </c>
      <c r="J13" s="147"/>
      <c r="K13" s="147"/>
      <c r="L13" s="25"/>
    </row>
    <row r="14" ht="22.8" customHeight="1" spans="1:12">
      <c r="A14" s="8"/>
      <c r="B14" s="13">
        <v>207</v>
      </c>
      <c r="C14" s="13" t="s">
        <v>120</v>
      </c>
      <c r="D14" s="13" t="s">
        <v>122</v>
      </c>
      <c r="E14" s="13">
        <v>112102</v>
      </c>
      <c r="F14" s="13" t="s">
        <v>78</v>
      </c>
      <c r="G14" s="142">
        <f t="shared" si="0"/>
        <v>69.3721</v>
      </c>
      <c r="H14" s="143">
        <v>65.6721</v>
      </c>
      <c r="I14" s="147">
        <v>3.7</v>
      </c>
      <c r="J14" s="147"/>
      <c r="K14" s="147"/>
      <c r="L14" s="25"/>
    </row>
    <row r="15" ht="22.8" customHeight="1" spans="1:12">
      <c r="A15" s="8"/>
      <c r="B15" s="13">
        <v>207</v>
      </c>
      <c r="C15" s="13" t="s">
        <v>120</v>
      </c>
      <c r="D15" s="13" t="s">
        <v>123</v>
      </c>
      <c r="E15" s="13">
        <v>112103</v>
      </c>
      <c r="F15" s="13" t="s">
        <v>79</v>
      </c>
      <c r="G15" s="142">
        <f t="shared" si="0"/>
        <v>102.6054</v>
      </c>
      <c r="H15" s="143">
        <v>98.1054</v>
      </c>
      <c r="I15" s="147">
        <v>4.5</v>
      </c>
      <c r="J15" s="147"/>
      <c r="K15" s="147"/>
      <c r="L15" s="25"/>
    </row>
    <row r="16" ht="22.8" customHeight="1" spans="1:12">
      <c r="A16" s="8"/>
      <c r="B16" s="13">
        <v>207</v>
      </c>
      <c r="C16" s="13" t="s">
        <v>120</v>
      </c>
      <c r="D16" s="13">
        <v>14</v>
      </c>
      <c r="E16" s="13">
        <v>112001</v>
      </c>
      <c r="F16" s="13" t="s">
        <v>80</v>
      </c>
      <c r="G16" s="142">
        <f>SUM(I16:K16)</f>
        <v>144.58</v>
      </c>
      <c r="I16" s="143">
        <v>144.58</v>
      </c>
      <c r="J16" s="147"/>
      <c r="K16" s="147"/>
      <c r="L16" s="25"/>
    </row>
    <row r="17" ht="22.8" customHeight="1" spans="1:12">
      <c r="A17" s="8"/>
      <c r="B17" s="13">
        <v>207</v>
      </c>
      <c r="C17" s="13" t="s">
        <v>120</v>
      </c>
      <c r="D17" s="13" t="s">
        <v>124</v>
      </c>
      <c r="E17" s="13">
        <v>112001</v>
      </c>
      <c r="F17" s="13" t="s">
        <v>81</v>
      </c>
      <c r="G17" s="142">
        <f>SUM(I17:K17)</f>
        <v>334.5574</v>
      </c>
      <c r="I17" s="147">
        <v>334.5574</v>
      </c>
      <c r="J17" s="147"/>
      <c r="K17" s="147"/>
      <c r="L17" s="25"/>
    </row>
    <row r="18" ht="22.8" customHeight="1" spans="1:12">
      <c r="A18" s="8"/>
      <c r="B18" s="13">
        <v>207</v>
      </c>
      <c r="C18" s="13" t="s">
        <v>121</v>
      </c>
      <c r="D18" s="13"/>
      <c r="E18" s="13"/>
      <c r="F18" s="13" t="s">
        <v>82</v>
      </c>
      <c r="G18" s="142">
        <f t="shared" si="0"/>
        <v>61.3675</v>
      </c>
      <c r="H18" s="142">
        <f>SUM(H19:H21)</f>
        <v>38.3775</v>
      </c>
      <c r="I18" s="142">
        <f>SUM(I19:I21)</f>
        <v>22.99</v>
      </c>
      <c r="J18" s="142">
        <f>SUM(J19:J21)</f>
        <v>0</v>
      </c>
      <c r="K18" s="142">
        <f>SUM(K19:K21)</f>
        <v>0</v>
      </c>
      <c r="L18" s="25"/>
    </row>
    <row r="19" ht="22.8" customHeight="1" spans="1:12">
      <c r="A19" s="8"/>
      <c r="B19" s="13">
        <v>207</v>
      </c>
      <c r="C19" s="13" t="s">
        <v>121</v>
      </c>
      <c r="D19" s="13">
        <v>5</v>
      </c>
      <c r="E19" s="13">
        <v>112001</v>
      </c>
      <c r="F19" s="13" t="s">
        <v>83</v>
      </c>
      <c r="G19" s="142">
        <f t="shared" si="0"/>
        <v>17.39</v>
      </c>
      <c r="I19" s="143">
        <v>17.39</v>
      </c>
      <c r="J19" s="147"/>
      <c r="K19" s="147"/>
      <c r="L19" s="25"/>
    </row>
    <row r="20" ht="22.8" customHeight="1" spans="1:12">
      <c r="A20" s="8"/>
      <c r="B20" s="13">
        <v>207</v>
      </c>
      <c r="C20" s="13" t="s">
        <v>121</v>
      </c>
      <c r="D20" s="13" t="s">
        <v>125</v>
      </c>
      <c r="E20" s="13">
        <v>112104</v>
      </c>
      <c r="F20" s="13" t="s">
        <v>83</v>
      </c>
      <c r="G20" s="142">
        <f t="shared" si="0"/>
        <v>5</v>
      </c>
      <c r="I20" s="143">
        <v>5</v>
      </c>
      <c r="J20" s="147"/>
      <c r="K20" s="147"/>
      <c r="L20" s="25"/>
    </row>
    <row r="21" ht="22.8" customHeight="1" spans="1:12">
      <c r="A21" s="8"/>
      <c r="B21" s="13">
        <v>207</v>
      </c>
      <c r="C21" s="13" t="s">
        <v>121</v>
      </c>
      <c r="D21" s="13" t="s">
        <v>124</v>
      </c>
      <c r="E21" s="13">
        <v>112104</v>
      </c>
      <c r="F21" s="13" t="s">
        <v>84</v>
      </c>
      <c r="G21" s="142">
        <f t="shared" si="0"/>
        <v>38.9775</v>
      </c>
      <c r="H21" s="143">
        <v>38.3775</v>
      </c>
      <c r="I21" s="147">
        <v>0.6</v>
      </c>
      <c r="J21" s="147"/>
      <c r="K21" s="147"/>
      <c r="L21" s="25"/>
    </row>
    <row r="22" ht="22.8" customHeight="1" spans="1:12">
      <c r="A22" s="8"/>
      <c r="B22" s="13">
        <v>207</v>
      </c>
      <c r="C22" s="13" t="s">
        <v>126</v>
      </c>
      <c r="D22" s="13"/>
      <c r="E22" s="13"/>
      <c r="F22" s="13" t="s">
        <v>85</v>
      </c>
      <c r="G22" s="142">
        <f t="shared" si="0"/>
        <v>2.5511</v>
      </c>
      <c r="H22" s="142">
        <f>H23</f>
        <v>0</v>
      </c>
      <c r="I22" s="142">
        <f>I23</f>
        <v>2.5511</v>
      </c>
      <c r="J22" s="142">
        <f>J23</f>
        <v>0</v>
      </c>
      <c r="K22" s="142">
        <f>K23</f>
        <v>0</v>
      </c>
      <c r="L22" s="25"/>
    </row>
    <row r="23" ht="22.8" customHeight="1" spans="1:12">
      <c r="A23" s="8"/>
      <c r="B23" s="13">
        <v>207</v>
      </c>
      <c r="C23" s="13" t="s">
        <v>126</v>
      </c>
      <c r="D23" s="13">
        <v>7</v>
      </c>
      <c r="E23" s="13">
        <v>112001</v>
      </c>
      <c r="F23" s="13" t="s">
        <v>86</v>
      </c>
      <c r="G23" s="142">
        <f>SUM(I23:K23)</f>
        <v>2.5511</v>
      </c>
      <c r="I23" s="143">
        <v>2.5511</v>
      </c>
      <c r="J23" s="147"/>
      <c r="K23" s="147"/>
      <c r="L23" s="25"/>
    </row>
    <row r="24" ht="22.8" customHeight="1" spans="1:12">
      <c r="A24" s="8"/>
      <c r="B24" s="13">
        <v>207</v>
      </c>
      <c r="C24" s="13" t="s">
        <v>127</v>
      </c>
      <c r="D24" s="13"/>
      <c r="E24" s="13"/>
      <c r="F24" s="13" t="s">
        <v>87</v>
      </c>
      <c r="G24" s="142">
        <f t="shared" si="0"/>
        <v>366.1454</v>
      </c>
      <c r="H24" s="142">
        <f>H25</f>
        <v>0.1994</v>
      </c>
      <c r="I24" s="142">
        <f>I25</f>
        <v>365.946</v>
      </c>
      <c r="J24" s="142">
        <f>J25</f>
        <v>0</v>
      </c>
      <c r="K24" s="142">
        <f>K25</f>
        <v>0</v>
      </c>
      <c r="L24" s="25"/>
    </row>
    <row r="25" ht="22.8" customHeight="1" spans="1:12">
      <c r="A25" s="8"/>
      <c r="B25" s="13">
        <v>207</v>
      </c>
      <c r="C25" s="13" t="s">
        <v>127</v>
      </c>
      <c r="D25" s="13" t="s">
        <v>124</v>
      </c>
      <c r="E25" s="13">
        <v>112001</v>
      </c>
      <c r="F25" s="13" t="s">
        <v>88</v>
      </c>
      <c r="G25" s="142">
        <f t="shared" si="0"/>
        <v>366.1454</v>
      </c>
      <c r="H25" s="144">
        <v>0.1994</v>
      </c>
      <c r="I25" s="143">
        <v>365.946</v>
      </c>
      <c r="J25" s="147"/>
      <c r="K25" s="147"/>
      <c r="L25" s="25"/>
    </row>
    <row r="26" ht="22.8" customHeight="1" spans="1:12">
      <c r="A26" s="8"/>
      <c r="B26" s="13">
        <v>207</v>
      </c>
      <c r="C26" s="13">
        <v>99</v>
      </c>
      <c r="D26" s="13"/>
      <c r="E26" s="13"/>
      <c r="F26" s="13" t="s">
        <v>89</v>
      </c>
      <c r="G26" s="142">
        <f t="shared" si="0"/>
        <v>889.3408</v>
      </c>
      <c r="H26" s="142">
        <f>H27</f>
        <v>0</v>
      </c>
      <c r="I26" s="142">
        <f>I27</f>
        <v>889.3408</v>
      </c>
      <c r="J26" s="142">
        <f>J27</f>
        <v>0</v>
      </c>
      <c r="K26" s="142">
        <f>K27</f>
        <v>0</v>
      </c>
      <c r="L26" s="25"/>
    </row>
    <row r="27" ht="22.8" customHeight="1" spans="1:12">
      <c r="A27" s="8"/>
      <c r="B27" s="13">
        <v>207</v>
      </c>
      <c r="C27" s="13">
        <v>99</v>
      </c>
      <c r="D27" s="13">
        <v>99</v>
      </c>
      <c r="E27" s="13">
        <v>112001</v>
      </c>
      <c r="F27" s="13" t="s">
        <v>90</v>
      </c>
      <c r="G27" s="142">
        <f>SUM(I27:K27)</f>
        <v>889.3408</v>
      </c>
      <c r="I27" s="143">
        <v>889.3408</v>
      </c>
      <c r="J27" s="147"/>
      <c r="K27" s="147"/>
      <c r="L27" s="25"/>
    </row>
    <row r="28" ht="22.8" customHeight="1" spans="1:12">
      <c r="A28" s="8"/>
      <c r="B28" s="13">
        <v>208</v>
      </c>
      <c r="C28" s="13"/>
      <c r="D28" s="13"/>
      <c r="E28" s="13"/>
      <c r="F28" s="13" t="s">
        <v>91</v>
      </c>
      <c r="G28" s="142">
        <f t="shared" si="0"/>
        <v>74.807</v>
      </c>
      <c r="H28" s="142">
        <f>H29+H34</f>
        <v>74.807</v>
      </c>
      <c r="I28" s="142">
        <f>I29+I34</f>
        <v>0</v>
      </c>
      <c r="J28" s="142">
        <f>J29+J34</f>
        <v>0</v>
      </c>
      <c r="K28" s="142">
        <f>K29+K34</f>
        <v>0</v>
      </c>
      <c r="L28" s="25"/>
    </row>
    <row r="29" ht="22.8" customHeight="1" spans="1:12">
      <c r="A29" s="8"/>
      <c r="B29" s="13">
        <v>208</v>
      </c>
      <c r="C29" s="13" t="s">
        <v>125</v>
      </c>
      <c r="D29" s="13"/>
      <c r="E29" s="13"/>
      <c r="F29" s="13" t="s">
        <v>92</v>
      </c>
      <c r="G29" s="142">
        <f t="shared" si="0"/>
        <v>74.667</v>
      </c>
      <c r="H29" s="142">
        <f>SUM(H30:H33)</f>
        <v>74.667</v>
      </c>
      <c r="I29" s="142">
        <f>SUM(I30:I33)</f>
        <v>0</v>
      </c>
      <c r="J29" s="142">
        <f>SUM(J30:J33)</f>
        <v>0</v>
      </c>
      <c r="K29" s="142">
        <f>SUM(K30:K33)</f>
        <v>0</v>
      </c>
      <c r="L29" s="25"/>
    </row>
    <row r="30" ht="22.8" customHeight="1" spans="1:12">
      <c r="A30" s="8"/>
      <c r="B30" s="13">
        <v>208</v>
      </c>
      <c r="C30" s="13" t="s">
        <v>125</v>
      </c>
      <c r="D30" s="13" t="s">
        <v>125</v>
      </c>
      <c r="E30" s="13">
        <v>112001</v>
      </c>
      <c r="F30" s="13" t="s">
        <v>93</v>
      </c>
      <c r="G30" s="142">
        <f t="shared" si="0"/>
        <v>46.1874</v>
      </c>
      <c r="H30" s="145">
        <v>46.1874</v>
      </c>
      <c r="I30" s="147"/>
      <c r="J30" s="147"/>
      <c r="K30" s="147"/>
      <c r="L30" s="25"/>
    </row>
    <row r="31" ht="22.8" customHeight="1" spans="1:12">
      <c r="A31" s="8"/>
      <c r="B31" s="13">
        <v>208</v>
      </c>
      <c r="C31" s="13" t="s">
        <v>125</v>
      </c>
      <c r="D31" s="13" t="s">
        <v>125</v>
      </c>
      <c r="E31" s="13">
        <v>112102</v>
      </c>
      <c r="F31" s="13" t="s">
        <v>93</v>
      </c>
      <c r="G31" s="142">
        <f t="shared" si="0"/>
        <v>8.4989</v>
      </c>
      <c r="H31" s="143">
        <v>8.4989</v>
      </c>
      <c r="I31" s="147"/>
      <c r="J31" s="147"/>
      <c r="K31" s="147"/>
      <c r="L31" s="25"/>
    </row>
    <row r="32" ht="22.8" customHeight="1" spans="1:12">
      <c r="A32" s="8"/>
      <c r="B32" s="13">
        <v>208</v>
      </c>
      <c r="C32" s="13" t="s">
        <v>125</v>
      </c>
      <c r="D32" s="13" t="s">
        <v>125</v>
      </c>
      <c r="E32" s="13">
        <v>112103</v>
      </c>
      <c r="F32" s="13" t="s">
        <v>93</v>
      </c>
      <c r="G32" s="142">
        <f t="shared" si="0"/>
        <v>15.2827</v>
      </c>
      <c r="H32" s="143">
        <v>15.2827</v>
      </c>
      <c r="I32" s="147"/>
      <c r="J32" s="147"/>
      <c r="K32" s="147"/>
      <c r="L32" s="25"/>
    </row>
    <row r="33" ht="22.8" customHeight="1" spans="1:12">
      <c r="A33" s="8"/>
      <c r="B33" s="13">
        <v>208</v>
      </c>
      <c r="C33" s="13" t="s">
        <v>125</v>
      </c>
      <c r="D33" s="13" t="s">
        <v>125</v>
      </c>
      <c r="E33" s="13">
        <v>112104</v>
      </c>
      <c r="F33" s="13" t="s">
        <v>93</v>
      </c>
      <c r="G33" s="142">
        <f t="shared" si="0"/>
        <v>4.698</v>
      </c>
      <c r="H33" s="143">
        <v>4.698</v>
      </c>
      <c r="I33" s="147"/>
      <c r="J33" s="147"/>
      <c r="K33" s="147"/>
      <c r="L33" s="25"/>
    </row>
    <row r="34" ht="22.8" customHeight="1" spans="1:12">
      <c r="A34" s="8"/>
      <c r="B34" s="13">
        <v>208</v>
      </c>
      <c r="C34" s="13" t="s">
        <v>127</v>
      </c>
      <c r="D34" s="13"/>
      <c r="E34" s="13"/>
      <c r="F34" s="13" t="s">
        <v>94</v>
      </c>
      <c r="G34" s="142">
        <f t="shared" si="0"/>
        <v>0.14</v>
      </c>
      <c r="H34" s="142">
        <f>H35</f>
        <v>0.14</v>
      </c>
      <c r="I34" s="142">
        <f>I35</f>
        <v>0</v>
      </c>
      <c r="J34" s="142">
        <f>J35</f>
        <v>0</v>
      </c>
      <c r="K34" s="142">
        <f>K35</f>
        <v>0</v>
      </c>
      <c r="L34" s="25"/>
    </row>
    <row r="35" ht="22.8" customHeight="1" spans="1:12">
      <c r="A35" s="8"/>
      <c r="B35" s="13">
        <v>208</v>
      </c>
      <c r="C35" s="13" t="s">
        <v>127</v>
      </c>
      <c r="D35" s="13" t="s">
        <v>120</v>
      </c>
      <c r="E35" s="13">
        <v>112001</v>
      </c>
      <c r="F35" s="13" t="s">
        <v>95</v>
      </c>
      <c r="G35" s="142">
        <f t="shared" si="0"/>
        <v>0.14</v>
      </c>
      <c r="H35" s="143">
        <v>0.14</v>
      </c>
      <c r="I35" s="147"/>
      <c r="J35" s="147"/>
      <c r="K35" s="147"/>
      <c r="L35" s="25"/>
    </row>
    <row r="36" ht="22.8" customHeight="1" spans="1:12">
      <c r="A36" s="8"/>
      <c r="B36" s="13">
        <v>210</v>
      </c>
      <c r="C36" s="13"/>
      <c r="D36" s="13"/>
      <c r="E36" s="13"/>
      <c r="F36" s="13" t="s">
        <v>96</v>
      </c>
      <c r="G36" s="142">
        <f t="shared" si="0"/>
        <v>37.4481</v>
      </c>
      <c r="H36" s="142">
        <f>H37</f>
        <v>37.4481</v>
      </c>
      <c r="I36" s="142">
        <f>I37</f>
        <v>0</v>
      </c>
      <c r="J36" s="142">
        <f>J37</f>
        <v>0</v>
      </c>
      <c r="K36" s="142">
        <f>K37</f>
        <v>0</v>
      </c>
      <c r="L36" s="25"/>
    </row>
    <row r="37" ht="22.8" customHeight="1" spans="1:12">
      <c r="A37" s="8"/>
      <c r="B37" s="13">
        <v>210</v>
      </c>
      <c r="C37" s="13" t="s">
        <v>128</v>
      </c>
      <c r="D37" s="13"/>
      <c r="E37" s="13"/>
      <c r="F37" s="13" t="s">
        <v>97</v>
      </c>
      <c r="G37" s="142">
        <f t="shared" si="0"/>
        <v>37.4481</v>
      </c>
      <c r="H37" s="142">
        <f>SUM(H38:H42)</f>
        <v>37.4481</v>
      </c>
      <c r="I37" s="142">
        <f>SUM(I38:I42)</f>
        <v>0</v>
      </c>
      <c r="J37" s="142">
        <f>SUM(J38:J42)</f>
        <v>0</v>
      </c>
      <c r="K37" s="142">
        <f>SUM(K38:K42)</f>
        <v>0</v>
      </c>
      <c r="L37" s="25"/>
    </row>
    <row r="38" ht="22.8" customHeight="1" spans="1:12">
      <c r="A38" s="8"/>
      <c r="B38" s="13">
        <v>210</v>
      </c>
      <c r="C38" s="13" t="s">
        <v>128</v>
      </c>
      <c r="D38" s="13" t="s">
        <v>120</v>
      </c>
      <c r="E38" s="13">
        <v>112001</v>
      </c>
      <c r="F38" s="13" t="s">
        <v>98</v>
      </c>
      <c r="G38" s="142">
        <f t="shared" si="0"/>
        <v>23.0937</v>
      </c>
      <c r="H38" s="145">
        <v>23.0937</v>
      </c>
      <c r="I38" s="147"/>
      <c r="J38" s="147"/>
      <c r="K38" s="147"/>
      <c r="L38" s="25"/>
    </row>
    <row r="39" ht="22.8" customHeight="1" spans="1:12">
      <c r="A39" s="8"/>
      <c r="B39" s="13">
        <v>210</v>
      </c>
      <c r="C39" s="13">
        <v>11</v>
      </c>
      <c r="D39" s="13">
        <v>1</v>
      </c>
      <c r="E39" s="13">
        <v>112001</v>
      </c>
      <c r="F39" s="13" t="s">
        <v>99</v>
      </c>
      <c r="G39" s="142">
        <f t="shared" si="0"/>
        <v>0.9085</v>
      </c>
      <c r="H39" s="145">
        <v>0.9085</v>
      </c>
      <c r="I39" s="147"/>
      <c r="J39" s="147"/>
      <c r="K39" s="147"/>
      <c r="L39" s="25"/>
    </row>
    <row r="40" ht="22.8" customHeight="1" spans="1:12">
      <c r="A40" s="8"/>
      <c r="B40" s="13">
        <v>210</v>
      </c>
      <c r="C40" s="13" t="s">
        <v>128</v>
      </c>
      <c r="D40" s="13" t="s">
        <v>121</v>
      </c>
      <c r="E40" s="13">
        <v>112102</v>
      </c>
      <c r="F40" s="13" t="s">
        <v>99</v>
      </c>
      <c r="G40" s="142">
        <f t="shared" si="0"/>
        <v>4.2494</v>
      </c>
      <c r="H40" s="143">
        <v>4.2494</v>
      </c>
      <c r="I40" s="147"/>
      <c r="J40" s="147"/>
      <c r="K40" s="147"/>
      <c r="L40" s="25"/>
    </row>
    <row r="41" ht="22.8" customHeight="1" spans="1:12">
      <c r="A41" s="8"/>
      <c r="B41" s="13">
        <v>210</v>
      </c>
      <c r="C41" s="13" t="s">
        <v>128</v>
      </c>
      <c r="D41" s="13" t="s">
        <v>121</v>
      </c>
      <c r="E41" s="13">
        <v>112103</v>
      </c>
      <c r="F41" s="13" t="s">
        <v>99</v>
      </c>
      <c r="G41" s="142">
        <f t="shared" si="0"/>
        <v>6.4747</v>
      </c>
      <c r="H41" s="143">
        <v>6.4747</v>
      </c>
      <c r="I41" s="147"/>
      <c r="J41" s="147"/>
      <c r="K41" s="147"/>
      <c r="L41" s="25"/>
    </row>
    <row r="42" ht="22.8" customHeight="1" spans="1:12">
      <c r="A42" s="8"/>
      <c r="B42" s="13">
        <v>210</v>
      </c>
      <c r="C42" s="13" t="s">
        <v>128</v>
      </c>
      <c r="D42" s="13" t="s">
        <v>121</v>
      </c>
      <c r="E42" s="13">
        <v>112104</v>
      </c>
      <c r="F42" s="13" t="s">
        <v>99</v>
      </c>
      <c r="G42" s="142">
        <f t="shared" si="0"/>
        <v>2.7218</v>
      </c>
      <c r="H42" s="143">
        <v>2.7218</v>
      </c>
      <c r="I42" s="147"/>
      <c r="J42" s="147"/>
      <c r="K42" s="147"/>
      <c r="L42" s="25"/>
    </row>
    <row r="43" ht="22.8" customHeight="1" spans="1:12">
      <c r="A43" s="8"/>
      <c r="B43" s="13">
        <v>213</v>
      </c>
      <c r="C43" s="13"/>
      <c r="D43" s="13"/>
      <c r="E43" s="13"/>
      <c r="F43" s="13" t="s">
        <v>100</v>
      </c>
      <c r="G43" s="142">
        <f t="shared" si="0"/>
        <v>6.92</v>
      </c>
      <c r="H43" s="142">
        <f>H44</f>
        <v>0</v>
      </c>
      <c r="I43" s="142">
        <f>I44</f>
        <v>6.92</v>
      </c>
      <c r="J43" s="142">
        <f>J44</f>
        <v>0</v>
      </c>
      <c r="K43" s="142">
        <f>K44</f>
        <v>0</v>
      </c>
      <c r="L43" s="25"/>
    </row>
    <row r="44" ht="22.8" customHeight="1" spans="1:12">
      <c r="A44" s="8"/>
      <c r="B44" s="13">
        <v>213</v>
      </c>
      <c r="C44" s="13" t="s">
        <v>120</v>
      </c>
      <c r="D44" s="13"/>
      <c r="E44" s="13"/>
      <c r="F44" s="13" t="s">
        <v>101</v>
      </c>
      <c r="G44" s="142">
        <f t="shared" si="0"/>
        <v>6.92</v>
      </c>
      <c r="H44" s="142">
        <f>H45</f>
        <v>0</v>
      </c>
      <c r="I44" s="142">
        <f>I45</f>
        <v>6.92</v>
      </c>
      <c r="J44" s="142">
        <f>J45</f>
        <v>0</v>
      </c>
      <c r="K44" s="142">
        <f>K45</f>
        <v>0</v>
      </c>
      <c r="L44" s="25"/>
    </row>
    <row r="45" ht="22.8" customHeight="1" spans="1:12">
      <c r="A45" s="8"/>
      <c r="B45" s="13">
        <v>213</v>
      </c>
      <c r="C45" s="13" t="s">
        <v>120</v>
      </c>
      <c r="D45" s="13">
        <v>99</v>
      </c>
      <c r="E45" s="13"/>
      <c r="F45" s="13" t="s">
        <v>102</v>
      </c>
      <c r="G45" s="142">
        <f>SUM(I45:K45)</f>
        <v>6.92</v>
      </c>
      <c r="I45" s="143">
        <v>6.92</v>
      </c>
      <c r="J45" s="147"/>
      <c r="K45" s="147"/>
      <c r="L45" s="25"/>
    </row>
    <row r="46" ht="22.8" customHeight="1" spans="1:12">
      <c r="A46" s="8"/>
      <c r="B46" s="13">
        <v>221</v>
      </c>
      <c r="C46" s="13"/>
      <c r="D46" s="13"/>
      <c r="E46" s="13"/>
      <c r="F46" s="13" t="s">
        <v>103</v>
      </c>
      <c r="G46" s="142">
        <f t="shared" si="0"/>
        <v>54.372</v>
      </c>
      <c r="H46" s="142">
        <f>H47</f>
        <v>54.372</v>
      </c>
      <c r="I46" s="142">
        <f>I47</f>
        <v>0</v>
      </c>
      <c r="J46" s="142">
        <f>J47</f>
        <v>0</v>
      </c>
      <c r="K46" s="142">
        <f>K47</f>
        <v>0</v>
      </c>
      <c r="L46" s="25"/>
    </row>
    <row r="47" ht="22.8" customHeight="1" spans="1:12">
      <c r="A47" s="8"/>
      <c r="B47" s="13">
        <v>221</v>
      </c>
      <c r="C47" s="13" t="s">
        <v>121</v>
      </c>
      <c r="D47" s="13"/>
      <c r="E47" s="13"/>
      <c r="F47" s="13" t="s">
        <v>104</v>
      </c>
      <c r="G47" s="142">
        <f t="shared" si="0"/>
        <v>54.372</v>
      </c>
      <c r="H47" s="142">
        <f>SUM(H48:H51)</f>
        <v>54.372</v>
      </c>
      <c r="I47" s="142">
        <f>SUM(I48:I51)</f>
        <v>0</v>
      </c>
      <c r="J47" s="142">
        <f>SUM(J48:J51)</f>
        <v>0</v>
      </c>
      <c r="K47" s="142">
        <f>SUM(K48:K51)</f>
        <v>0</v>
      </c>
      <c r="L47" s="25"/>
    </row>
    <row r="48" ht="22.8" customHeight="1" spans="1:12">
      <c r="A48" s="8"/>
      <c r="B48" s="13">
        <v>221</v>
      </c>
      <c r="C48" s="13" t="s">
        <v>121</v>
      </c>
      <c r="D48" s="13" t="s">
        <v>120</v>
      </c>
      <c r="E48" s="13">
        <v>112001</v>
      </c>
      <c r="F48" s="13" t="s">
        <v>105</v>
      </c>
      <c r="G48" s="142">
        <f t="shared" si="0"/>
        <v>34.7622</v>
      </c>
      <c r="H48" s="145">
        <v>34.7622</v>
      </c>
      <c r="I48" s="147"/>
      <c r="J48" s="147"/>
      <c r="K48" s="147"/>
      <c r="L48" s="25"/>
    </row>
    <row r="49" ht="22.8" customHeight="1" spans="1:12">
      <c r="A49" s="8"/>
      <c r="B49" s="13">
        <v>221</v>
      </c>
      <c r="C49" s="13" t="s">
        <v>121</v>
      </c>
      <c r="D49" s="13" t="s">
        <v>120</v>
      </c>
      <c r="E49" s="13">
        <v>112102</v>
      </c>
      <c r="F49" s="13" t="s">
        <v>105</v>
      </c>
      <c r="G49" s="142">
        <f t="shared" si="0"/>
        <v>6.3742</v>
      </c>
      <c r="H49" s="143">
        <v>6.3742</v>
      </c>
      <c r="I49" s="147"/>
      <c r="J49" s="147"/>
      <c r="K49" s="147"/>
      <c r="L49" s="25"/>
    </row>
    <row r="50" ht="22.8" customHeight="1" spans="1:12">
      <c r="A50" s="8"/>
      <c r="B50" s="13">
        <v>221</v>
      </c>
      <c r="C50" s="13" t="s">
        <v>121</v>
      </c>
      <c r="D50" s="13" t="s">
        <v>120</v>
      </c>
      <c r="E50" s="13">
        <v>112103</v>
      </c>
      <c r="F50" s="13" t="s">
        <v>105</v>
      </c>
      <c r="G50" s="142">
        <f t="shared" si="0"/>
        <v>9.7121</v>
      </c>
      <c r="H50" s="143">
        <v>9.7121</v>
      </c>
      <c r="I50" s="147"/>
      <c r="J50" s="147"/>
      <c r="K50" s="147"/>
      <c r="L50" s="25"/>
    </row>
    <row r="51" ht="22.8" customHeight="1" spans="1:12">
      <c r="A51" s="8"/>
      <c r="B51" s="13">
        <v>221</v>
      </c>
      <c r="C51" s="13" t="s">
        <v>121</v>
      </c>
      <c r="D51" s="13" t="s">
        <v>120</v>
      </c>
      <c r="E51" s="13">
        <v>112104</v>
      </c>
      <c r="F51" s="13" t="s">
        <v>105</v>
      </c>
      <c r="G51" s="142">
        <f t="shared" si="0"/>
        <v>3.5235</v>
      </c>
      <c r="H51" s="143">
        <v>3.5235</v>
      </c>
      <c r="I51" s="147"/>
      <c r="J51" s="147"/>
      <c r="K51" s="147"/>
      <c r="L51" s="25"/>
    </row>
    <row r="52" ht="22.8" customHeight="1" spans="1:12">
      <c r="A52" s="8"/>
      <c r="B52" s="13">
        <v>229</v>
      </c>
      <c r="C52" s="13"/>
      <c r="D52" s="13"/>
      <c r="E52" s="13"/>
      <c r="F52" s="13" t="s">
        <v>106</v>
      </c>
      <c r="G52" s="142">
        <f t="shared" si="0"/>
        <v>21.1055</v>
      </c>
      <c r="H52" s="142"/>
      <c r="I52" s="142">
        <f>I53</f>
        <v>21.1055</v>
      </c>
      <c r="J52" s="142"/>
      <c r="K52" s="142"/>
      <c r="L52" s="25"/>
    </row>
    <row r="53" ht="22.8" customHeight="1" spans="1:12">
      <c r="A53" s="8"/>
      <c r="B53" s="13">
        <v>229</v>
      </c>
      <c r="C53" s="13">
        <v>60</v>
      </c>
      <c r="D53" s="13"/>
      <c r="E53" s="13"/>
      <c r="F53" s="13" t="s">
        <v>107</v>
      </c>
      <c r="G53" s="142">
        <f t="shared" si="0"/>
        <v>21.1055</v>
      </c>
      <c r="H53" s="142"/>
      <c r="I53" s="142">
        <f>I54</f>
        <v>21.1055</v>
      </c>
      <c r="J53" s="142"/>
      <c r="K53" s="142"/>
      <c r="L53" s="25"/>
    </row>
    <row r="54" ht="22.8" customHeight="1" spans="1:12">
      <c r="A54" s="8"/>
      <c r="B54" s="13">
        <v>229</v>
      </c>
      <c r="C54" s="13">
        <v>60</v>
      </c>
      <c r="D54" s="33" t="s">
        <v>126</v>
      </c>
      <c r="E54" s="13">
        <v>112001</v>
      </c>
      <c r="F54" s="13" t="s">
        <v>108</v>
      </c>
      <c r="G54" s="142">
        <f t="shared" si="0"/>
        <v>21.1055</v>
      </c>
      <c r="H54" s="143"/>
      <c r="I54" s="147">
        <v>21.1055</v>
      </c>
      <c r="J54" s="147"/>
      <c r="K54" s="147"/>
      <c r="L54" s="25"/>
    </row>
    <row r="55" ht="9.75" customHeight="1" spans="1:12">
      <c r="A55" s="19"/>
      <c r="B55" s="20"/>
      <c r="C55" s="20"/>
      <c r="D55" s="20"/>
      <c r="E55" s="20"/>
      <c r="F55" s="19"/>
      <c r="G55" s="146"/>
      <c r="H55" s="19"/>
      <c r="I55" s="19"/>
      <c r="J55" s="20"/>
      <c r="K55" s="20"/>
      <c r="L55" s="27"/>
    </row>
  </sheetData>
  <autoFilter ref="A6:L54">
    <extLst/>
  </autoFilter>
  <mergeCells count="12">
    <mergeCell ref="B1:D1"/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11805555555556" right="0.472222222222222" top="0.271527777777778" bottom="0.271527777777778" header="0" footer="0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H1" sqref="G$1:H$1048576"/>
    </sheetView>
  </sheetViews>
  <sheetFormatPr defaultColWidth="10" defaultRowHeight="13.5"/>
  <cols>
    <col min="1" max="1" width="1.53333333333333" customWidth="1"/>
    <col min="2" max="2" width="31.625" customWidth="1"/>
    <col min="3" max="3" width="12.25" customWidth="1"/>
    <col min="4" max="4" width="28.5" customWidth="1"/>
    <col min="5" max="6" width="16.4083333333333" customWidth="1"/>
    <col min="7" max="8" width="11.375" customWidth="1"/>
    <col min="9" max="9" width="1.53333333333333" customWidth="1"/>
    <col min="10" max="12" width="9.76666666666667" customWidth="1"/>
  </cols>
  <sheetData>
    <row r="1" ht="16.25" customHeight="1" spans="1:9">
      <c r="A1" s="133"/>
      <c r="B1" s="2"/>
      <c r="C1" s="134"/>
      <c r="D1" s="134"/>
      <c r="E1" s="28"/>
      <c r="F1" s="28"/>
      <c r="G1" s="28"/>
      <c r="H1" s="135" t="s">
        <v>129</v>
      </c>
      <c r="I1" s="129" t="s">
        <v>2</v>
      </c>
    </row>
    <row r="2" ht="22.8" customHeight="1" spans="1:9">
      <c r="A2" s="134"/>
      <c r="B2" s="136" t="s">
        <v>130</v>
      </c>
      <c r="C2" s="136"/>
      <c r="D2" s="136"/>
      <c r="E2" s="136"/>
      <c r="F2" s="136"/>
      <c r="G2" s="136"/>
      <c r="H2" s="136"/>
      <c r="I2" s="129"/>
    </row>
    <row r="3" ht="19.55" customHeight="1" spans="1:9">
      <c r="A3" s="137"/>
      <c r="B3" s="5" t="s">
        <v>4</v>
      </c>
      <c r="C3" s="5"/>
      <c r="D3" s="77"/>
      <c r="E3" s="77"/>
      <c r="F3" s="77"/>
      <c r="G3" s="77"/>
      <c r="H3" s="138" t="s">
        <v>5</v>
      </c>
      <c r="I3" s="130"/>
    </row>
    <row r="4" ht="24.4" customHeight="1" spans="1:9">
      <c r="A4" s="139"/>
      <c r="B4" s="55" t="s">
        <v>6</v>
      </c>
      <c r="C4" s="55"/>
      <c r="D4" s="55" t="s">
        <v>7</v>
      </c>
      <c r="E4" s="55"/>
      <c r="F4" s="55"/>
      <c r="G4" s="55"/>
      <c r="H4" s="55"/>
      <c r="I4" s="66"/>
    </row>
    <row r="5" ht="24.4" customHeight="1" spans="1:9">
      <c r="A5" s="139"/>
      <c r="B5" s="55" t="s">
        <v>8</v>
      </c>
      <c r="C5" s="55" t="s">
        <v>9</v>
      </c>
      <c r="D5" s="55" t="s">
        <v>8</v>
      </c>
      <c r="E5" s="55" t="s">
        <v>59</v>
      </c>
      <c r="F5" s="55" t="s">
        <v>131</v>
      </c>
      <c r="G5" s="55" t="s">
        <v>132</v>
      </c>
      <c r="H5" s="55" t="s">
        <v>133</v>
      </c>
      <c r="I5" s="66"/>
    </row>
    <row r="6" ht="22.8" customHeight="1" spans="1:9">
      <c r="A6" s="6"/>
      <c r="B6" s="61" t="s">
        <v>134</v>
      </c>
      <c r="C6" s="60">
        <f>SUM(C7:C9)</f>
        <v>955.7955</v>
      </c>
      <c r="D6" s="61" t="s">
        <v>135</v>
      </c>
      <c r="E6" s="60">
        <f>F6+G6+H6</f>
        <v>0</v>
      </c>
      <c r="F6" s="62"/>
      <c r="G6" s="62"/>
      <c r="H6" s="62"/>
      <c r="I6" s="25"/>
    </row>
    <row r="7" ht="22.8" customHeight="1" spans="1:9">
      <c r="A7" s="6"/>
      <c r="B7" s="61" t="s">
        <v>136</v>
      </c>
      <c r="C7" s="60">
        <f>'2-1'!H7</f>
        <v>955.7955</v>
      </c>
      <c r="D7" s="61" t="s">
        <v>137</v>
      </c>
      <c r="E7" s="60">
        <f t="shared" ref="E7:E33" si="0">F7+G7+H7</f>
        <v>0</v>
      </c>
      <c r="F7" s="62"/>
      <c r="G7" s="62"/>
      <c r="H7" s="62"/>
      <c r="I7" s="25"/>
    </row>
    <row r="8" ht="22.8" customHeight="1" spans="1:9">
      <c r="A8" s="6"/>
      <c r="B8" s="61" t="s">
        <v>138</v>
      </c>
      <c r="C8" s="60">
        <f>'2-1'!K7</f>
        <v>0</v>
      </c>
      <c r="D8" s="61" t="s">
        <v>139</v>
      </c>
      <c r="E8" s="60">
        <f t="shared" si="0"/>
        <v>0</v>
      </c>
      <c r="F8" s="62"/>
      <c r="G8" s="62"/>
      <c r="H8" s="62"/>
      <c r="I8" s="25"/>
    </row>
    <row r="9" ht="22.8" customHeight="1" spans="1:9">
      <c r="A9" s="6"/>
      <c r="B9" s="61" t="s">
        <v>140</v>
      </c>
      <c r="C9" s="60">
        <f>'2-1'!N7</f>
        <v>0</v>
      </c>
      <c r="D9" s="61" t="s">
        <v>141</v>
      </c>
      <c r="E9" s="60">
        <f t="shared" si="0"/>
        <v>0</v>
      </c>
      <c r="F9" s="62"/>
      <c r="G9" s="62"/>
      <c r="H9" s="62"/>
      <c r="I9" s="25"/>
    </row>
    <row r="10" ht="22.8" customHeight="1" spans="1:9">
      <c r="A10" s="6"/>
      <c r="B10" s="61" t="s">
        <v>142</v>
      </c>
      <c r="C10" s="60">
        <f>SUM(C11:C13)</f>
        <v>1606.7642</v>
      </c>
      <c r="D10" s="61" t="s">
        <v>143</v>
      </c>
      <c r="E10" s="60">
        <f t="shared" si="0"/>
        <v>0</v>
      </c>
      <c r="F10" s="62"/>
      <c r="G10" s="62"/>
      <c r="H10" s="62"/>
      <c r="I10" s="25"/>
    </row>
    <row r="11" ht="22.8" customHeight="1" spans="1:9">
      <c r="A11" s="6"/>
      <c r="B11" s="61" t="s">
        <v>136</v>
      </c>
      <c r="C11" s="60">
        <f>'2-1'!AB7</f>
        <v>1585.6587</v>
      </c>
      <c r="D11" s="61" t="s">
        <v>144</v>
      </c>
      <c r="E11" s="60">
        <f t="shared" si="0"/>
        <v>0</v>
      </c>
      <c r="F11" s="62"/>
      <c r="G11" s="62"/>
      <c r="H11" s="62"/>
      <c r="I11" s="25"/>
    </row>
    <row r="12" ht="22.8" customHeight="1" spans="1:9">
      <c r="A12" s="6"/>
      <c r="B12" s="61" t="s">
        <v>138</v>
      </c>
      <c r="C12" s="60">
        <f>'2-1'!AE7</f>
        <v>21.1055</v>
      </c>
      <c r="D12" s="61" t="s">
        <v>145</v>
      </c>
      <c r="E12" s="60">
        <f t="shared" si="0"/>
        <v>0</v>
      </c>
      <c r="F12" s="62"/>
      <c r="G12" s="62"/>
      <c r="H12" s="62"/>
      <c r="I12" s="25"/>
    </row>
    <row r="13" ht="22.8" customHeight="1" spans="1:9">
      <c r="A13" s="6"/>
      <c r="B13" s="61" t="s">
        <v>140</v>
      </c>
      <c r="C13" s="60">
        <f>'2-1'!AH7</f>
        <v>0</v>
      </c>
      <c r="D13" s="61" t="s">
        <v>146</v>
      </c>
      <c r="E13" s="60">
        <f t="shared" si="0"/>
        <v>2367.906482</v>
      </c>
      <c r="F13" s="62">
        <v>2367.906482</v>
      </c>
      <c r="G13" s="62"/>
      <c r="H13" s="62"/>
      <c r="I13" s="25"/>
    </row>
    <row r="14" ht="22.8" customHeight="1" spans="1:9">
      <c r="A14" s="6"/>
      <c r="B14" s="61" t="s">
        <v>147</v>
      </c>
      <c r="C14" s="62"/>
      <c r="D14" s="61" t="s">
        <v>148</v>
      </c>
      <c r="E14" s="60">
        <f t="shared" si="0"/>
        <v>74.807</v>
      </c>
      <c r="F14" s="62">
        <v>74.807</v>
      </c>
      <c r="G14" s="62"/>
      <c r="H14" s="62"/>
      <c r="I14" s="25"/>
    </row>
    <row r="15" ht="22.8" customHeight="1" spans="1:9">
      <c r="A15" s="6"/>
      <c r="B15" s="61" t="s">
        <v>147</v>
      </c>
      <c r="C15" s="62"/>
      <c r="D15" s="61" t="s">
        <v>149</v>
      </c>
      <c r="E15" s="60">
        <f t="shared" si="0"/>
        <v>0</v>
      </c>
      <c r="F15" s="62"/>
      <c r="G15" s="62"/>
      <c r="H15" s="62"/>
      <c r="I15" s="25"/>
    </row>
    <row r="16" ht="22.8" customHeight="1" spans="1:9">
      <c r="A16" s="6"/>
      <c r="B16" s="61" t="s">
        <v>147</v>
      </c>
      <c r="C16" s="62"/>
      <c r="D16" s="61" t="s">
        <v>150</v>
      </c>
      <c r="E16" s="60">
        <f t="shared" si="0"/>
        <v>37.448088</v>
      </c>
      <c r="F16" s="62">
        <v>37.448088</v>
      </c>
      <c r="G16" s="62"/>
      <c r="H16" s="62"/>
      <c r="I16" s="25"/>
    </row>
    <row r="17" ht="22.8" customHeight="1" spans="1:9">
      <c r="A17" s="6"/>
      <c r="B17" s="61" t="s">
        <v>147</v>
      </c>
      <c r="C17" s="62"/>
      <c r="D17" s="61" t="s">
        <v>151</v>
      </c>
      <c r="E17" s="60">
        <f t="shared" si="0"/>
        <v>0</v>
      </c>
      <c r="F17" s="62"/>
      <c r="G17" s="62"/>
      <c r="H17" s="62"/>
      <c r="I17" s="25"/>
    </row>
    <row r="18" ht="22.8" customHeight="1" spans="1:9">
      <c r="A18" s="6"/>
      <c r="B18" s="61" t="s">
        <v>147</v>
      </c>
      <c r="C18" s="62"/>
      <c r="D18" s="61" t="s">
        <v>152</v>
      </c>
      <c r="E18" s="60">
        <f t="shared" si="0"/>
        <v>0</v>
      </c>
      <c r="F18" s="62"/>
      <c r="G18" s="62"/>
      <c r="H18" s="62"/>
      <c r="I18" s="25"/>
    </row>
    <row r="19" ht="22.8" customHeight="1" spans="1:9">
      <c r="A19" s="6"/>
      <c r="B19" s="61" t="s">
        <v>147</v>
      </c>
      <c r="C19" s="62"/>
      <c r="D19" s="61" t="s">
        <v>153</v>
      </c>
      <c r="E19" s="60">
        <f t="shared" si="0"/>
        <v>6.92</v>
      </c>
      <c r="F19" s="62">
        <v>6.92</v>
      </c>
      <c r="G19" s="62"/>
      <c r="H19" s="62"/>
      <c r="I19" s="25"/>
    </row>
    <row r="20" ht="22.8" customHeight="1" spans="1:9">
      <c r="A20" s="6"/>
      <c r="B20" s="61" t="s">
        <v>147</v>
      </c>
      <c r="C20" s="62"/>
      <c r="D20" s="61" t="s">
        <v>154</v>
      </c>
      <c r="E20" s="60">
        <f t="shared" si="0"/>
        <v>0</v>
      </c>
      <c r="F20" s="62"/>
      <c r="G20" s="62"/>
      <c r="H20" s="62"/>
      <c r="I20" s="25"/>
    </row>
    <row r="21" ht="22.8" customHeight="1" spans="1:9">
      <c r="A21" s="6"/>
      <c r="B21" s="61" t="s">
        <v>147</v>
      </c>
      <c r="C21" s="62"/>
      <c r="D21" s="61" t="s">
        <v>155</v>
      </c>
      <c r="E21" s="60">
        <f t="shared" si="0"/>
        <v>0</v>
      </c>
      <c r="F21" s="62"/>
      <c r="G21" s="62"/>
      <c r="H21" s="62"/>
      <c r="I21" s="25"/>
    </row>
    <row r="22" ht="22.8" customHeight="1" spans="1:9">
      <c r="A22" s="6"/>
      <c r="B22" s="61" t="s">
        <v>147</v>
      </c>
      <c r="C22" s="62"/>
      <c r="D22" s="61" t="s">
        <v>156</v>
      </c>
      <c r="E22" s="60">
        <f t="shared" si="0"/>
        <v>0</v>
      </c>
      <c r="F22" s="62"/>
      <c r="G22" s="62"/>
      <c r="H22" s="62"/>
      <c r="I22" s="25"/>
    </row>
    <row r="23" ht="22.8" customHeight="1" spans="1:9">
      <c r="A23" s="6"/>
      <c r="B23" s="61" t="s">
        <v>147</v>
      </c>
      <c r="C23" s="62"/>
      <c r="D23" s="61" t="s">
        <v>157</v>
      </c>
      <c r="E23" s="60">
        <f t="shared" si="0"/>
        <v>0</v>
      </c>
      <c r="F23" s="62"/>
      <c r="G23" s="62"/>
      <c r="H23" s="62"/>
      <c r="I23" s="25"/>
    </row>
    <row r="24" ht="22.8" customHeight="1" spans="1:9">
      <c r="A24" s="6"/>
      <c r="B24" s="61" t="s">
        <v>147</v>
      </c>
      <c r="C24" s="62"/>
      <c r="D24" s="61" t="s">
        <v>158</v>
      </c>
      <c r="E24" s="60">
        <f t="shared" si="0"/>
        <v>0</v>
      </c>
      <c r="F24" s="62"/>
      <c r="G24" s="62"/>
      <c r="H24" s="62"/>
      <c r="I24" s="25"/>
    </row>
    <row r="25" ht="22.8" customHeight="1" spans="1:9">
      <c r="A25" s="6"/>
      <c r="B25" s="61" t="s">
        <v>147</v>
      </c>
      <c r="C25" s="62"/>
      <c r="D25" s="61" t="s">
        <v>159</v>
      </c>
      <c r="E25" s="60">
        <f t="shared" si="0"/>
        <v>0</v>
      </c>
      <c r="F25" s="62"/>
      <c r="G25" s="62"/>
      <c r="H25" s="62"/>
      <c r="I25" s="25"/>
    </row>
    <row r="26" ht="22.8" customHeight="1" spans="1:9">
      <c r="A26" s="6"/>
      <c r="B26" s="61" t="s">
        <v>147</v>
      </c>
      <c r="C26" s="62"/>
      <c r="D26" s="61" t="s">
        <v>160</v>
      </c>
      <c r="E26" s="60">
        <f t="shared" si="0"/>
        <v>54.37204</v>
      </c>
      <c r="F26" s="62">
        <v>54.37204</v>
      </c>
      <c r="G26" s="62"/>
      <c r="H26" s="62"/>
      <c r="I26" s="25"/>
    </row>
    <row r="27" ht="22.8" customHeight="1" spans="1:9">
      <c r="A27" s="6"/>
      <c r="B27" s="61" t="s">
        <v>147</v>
      </c>
      <c r="C27" s="62"/>
      <c r="D27" s="61" t="s">
        <v>161</v>
      </c>
      <c r="E27" s="60">
        <f t="shared" si="0"/>
        <v>0</v>
      </c>
      <c r="F27" s="62"/>
      <c r="G27" s="62"/>
      <c r="H27" s="62"/>
      <c r="I27" s="25"/>
    </row>
    <row r="28" ht="22.8" customHeight="1" spans="1:9">
      <c r="A28" s="6"/>
      <c r="B28" s="61" t="s">
        <v>147</v>
      </c>
      <c r="C28" s="62"/>
      <c r="D28" s="61" t="s">
        <v>162</v>
      </c>
      <c r="E28" s="60">
        <f t="shared" si="0"/>
        <v>0</v>
      </c>
      <c r="F28" s="62"/>
      <c r="G28" s="62"/>
      <c r="H28" s="62"/>
      <c r="I28" s="25"/>
    </row>
    <row r="29" ht="22.8" customHeight="1" spans="1:9">
      <c r="A29" s="6"/>
      <c r="B29" s="61" t="s">
        <v>147</v>
      </c>
      <c r="C29" s="62"/>
      <c r="D29" s="61" t="s">
        <v>163</v>
      </c>
      <c r="E29" s="60">
        <f t="shared" si="0"/>
        <v>0</v>
      </c>
      <c r="F29" s="62"/>
      <c r="G29" s="62"/>
      <c r="H29" s="62"/>
      <c r="I29" s="25"/>
    </row>
    <row r="30" ht="22.8" customHeight="1" spans="1:9">
      <c r="A30" s="6"/>
      <c r="B30" s="61" t="s">
        <v>147</v>
      </c>
      <c r="C30" s="62"/>
      <c r="D30" s="61" t="s">
        <v>164</v>
      </c>
      <c r="E30" s="60">
        <f t="shared" si="0"/>
        <v>21.1055</v>
      </c>
      <c r="F30" s="62"/>
      <c r="G30" s="62">
        <v>21.1055</v>
      </c>
      <c r="H30" s="62"/>
      <c r="I30" s="25"/>
    </row>
    <row r="31" ht="22.8" customHeight="1" spans="1:9">
      <c r="A31" s="6"/>
      <c r="B31" s="61" t="s">
        <v>147</v>
      </c>
      <c r="C31" s="62"/>
      <c r="D31" s="61" t="s">
        <v>165</v>
      </c>
      <c r="E31" s="60">
        <f t="shared" si="0"/>
        <v>0</v>
      </c>
      <c r="F31" s="62"/>
      <c r="G31" s="62"/>
      <c r="H31" s="62"/>
      <c r="I31" s="25"/>
    </row>
    <row r="32" ht="22.8" customHeight="1" spans="1:9">
      <c r="A32" s="6"/>
      <c r="B32" s="61" t="s">
        <v>147</v>
      </c>
      <c r="C32" s="62"/>
      <c r="D32" s="61" t="s">
        <v>166</v>
      </c>
      <c r="E32" s="60">
        <f t="shared" si="0"/>
        <v>0</v>
      </c>
      <c r="F32" s="62"/>
      <c r="G32" s="62"/>
      <c r="H32" s="62"/>
      <c r="I32" s="25"/>
    </row>
    <row r="33" ht="22.8" customHeight="1" spans="1:9">
      <c r="A33" s="6"/>
      <c r="B33" s="61" t="s">
        <v>147</v>
      </c>
      <c r="C33" s="62"/>
      <c r="D33" s="61" t="s">
        <v>167</v>
      </c>
      <c r="E33" s="60">
        <f t="shared" si="0"/>
        <v>0</v>
      </c>
      <c r="F33" s="62"/>
      <c r="G33" s="62"/>
      <c r="H33" s="62"/>
      <c r="I33" s="25"/>
    </row>
    <row r="34" ht="9.75" customHeight="1" spans="1:9">
      <c r="A34" s="140"/>
      <c r="B34" s="140"/>
      <c r="C34" s="140"/>
      <c r="D34" s="56"/>
      <c r="E34" s="140"/>
      <c r="F34" s="140"/>
      <c r="G34" s="140"/>
      <c r="H34" s="140"/>
      <c r="I34" s="73"/>
    </row>
  </sheetData>
  <mergeCells count="6">
    <mergeCell ref="B2:H2"/>
    <mergeCell ref="B3:C3"/>
    <mergeCell ref="B4:C4"/>
    <mergeCell ref="D4:H4"/>
    <mergeCell ref="A7:A9"/>
    <mergeCell ref="A11:A33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02"/>
  <sheetViews>
    <sheetView workbookViewId="0">
      <pane xSplit="5" ySplit="8" topLeftCell="F93" activePane="bottomRight" state="frozen"/>
      <selection/>
      <selection pane="topRight"/>
      <selection pane="bottomLeft"/>
      <selection pane="bottomRight" activeCell="J95" sqref="J95"/>
    </sheetView>
  </sheetViews>
  <sheetFormatPr defaultColWidth="10" defaultRowHeight="13.5"/>
  <cols>
    <col min="1" max="1" width="1.53333333333333" customWidth="1"/>
    <col min="2" max="3" width="4.125" style="94" customWidth="1"/>
    <col min="4" max="4" width="5.25" style="95" customWidth="1"/>
    <col min="5" max="5" width="18.875" customWidth="1"/>
    <col min="6" max="6" width="8.5" customWidth="1"/>
    <col min="7" max="7" width="7.375" customWidth="1"/>
    <col min="8" max="8" width="7" customWidth="1"/>
    <col min="9" max="9" width="7.25" customWidth="1"/>
    <col min="10" max="10" width="6.875" customWidth="1"/>
    <col min="11" max="11" width="5.125" customWidth="1"/>
    <col min="12" max="13" width="5" customWidth="1"/>
    <col min="14" max="16" width="5.375" customWidth="1"/>
    <col min="17" max="17" width="5" customWidth="1"/>
    <col min="18" max="26" width="5.75" customWidth="1"/>
    <col min="27" max="27" width="8.125" customWidth="1"/>
    <col min="28" max="28" width="8" customWidth="1"/>
    <col min="29" max="29" width="6.75" style="96" customWidth="1"/>
    <col min="30" max="30" width="7.875" customWidth="1"/>
    <col min="31" max="31" width="10.2583333333333" customWidth="1"/>
    <col min="32" max="32" width="6.75" customWidth="1"/>
    <col min="33" max="33" width="7.125" customWidth="1"/>
    <col min="34" max="36" width="5.75" customWidth="1"/>
    <col min="37" max="39" width="5.25" customWidth="1"/>
    <col min="40" max="40" width="1.53333333333333" customWidth="1"/>
    <col min="41" max="42" width="9.76666666666667" customWidth="1"/>
  </cols>
  <sheetData>
    <row r="1" ht="16.35" customHeight="1" spans="1:40">
      <c r="A1" s="2"/>
      <c r="B1" s="97"/>
      <c r="C1" s="97"/>
      <c r="D1" s="9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53" t="s">
        <v>168</v>
      </c>
      <c r="AN1" s="129"/>
    </row>
    <row r="2" ht="22.8" customHeight="1" spans="1:40">
      <c r="A2" s="1"/>
      <c r="B2" s="99" t="s">
        <v>169</v>
      </c>
      <c r="C2" s="99"/>
      <c r="D2" s="100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129"/>
    </row>
    <row r="3" ht="19.55" customHeight="1" spans="1:40">
      <c r="A3" s="4"/>
      <c r="B3" s="101" t="s">
        <v>4</v>
      </c>
      <c r="C3" s="101"/>
      <c r="D3" s="102"/>
      <c r="E3" s="5"/>
      <c r="F3" s="77"/>
      <c r="G3" s="4"/>
      <c r="H3" s="54"/>
      <c r="I3" s="77"/>
      <c r="J3" s="77"/>
      <c r="K3" s="122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54" t="s">
        <v>5</v>
      </c>
      <c r="AM3" s="54"/>
      <c r="AN3" s="130"/>
    </row>
    <row r="4" ht="24.4" customHeight="1" spans="1:40">
      <c r="A4" s="6"/>
      <c r="B4" s="103" t="s">
        <v>8</v>
      </c>
      <c r="C4" s="103"/>
      <c r="D4" s="104"/>
      <c r="E4" s="105"/>
      <c r="F4" s="105" t="s">
        <v>170</v>
      </c>
      <c r="G4" s="105" t="s">
        <v>171</v>
      </c>
      <c r="H4" s="105"/>
      <c r="I4" s="105"/>
      <c r="J4" s="105"/>
      <c r="K4" s="105"/>
      <c r="L4" s="105"/>
      <c r="M4" s="105"/>
      <c r="N4" s="105"/>
      <c r="O4" s="105"/>
      <c r="P4" s="105"/>
      <c r="Q4" s="105" t="s">
        <v>172</v>
      </c>
      <c r="R4" s="105"/>
      <c r="S4" s="105"/>
      <c r="T4" s="105"/>
      <c r="U4" s="105"/>
      <c r="V4" s="105"/>
      <c r="W4" s="105"/>
      <c r="X4" s="105"/>
      <c r="Y4" s="105"/>
      <c r="Z4" s="105"/>
      <c r="AA4" s="105" t="s">
        <v>173</v>
      </c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66"/>
    </row>
    <row r="5" ht="24.4" customHeight="1" spans="1:40">
      <c r="A5" s="6"/>
      <c r="B5" s="103" t="s">
        <v>115</v>
      </c>
      <c r="C5" s="103"/>
      <c r="D5" s="103" t="s">
        <v>70</v>
      </c>
      <c r="E5" s="105" t="s">
        <v>71</v>
      </c>
      <c r="F5" s="105"/>
      <c r="G5" s="105" t="s">
        <v>59</v>
      </c>
      <c r="H5" s="105" t="s">
        <v>174</v>
      </c>
      <c r="I5" s="105"/>
      <c r="J5" s="105"/>
      <c r="K5" s="105" t="s">
        <v>175</v>
      </c>
      <c r="L5" s="105"/>
      <c r="M5" s="105"/>
      <c r="N5" s="105" t="s">
        <v>176</v>
      </c>
      <c r="O5" s="105"/>
      <c r="P5" s="105"/>
      <c r="Q5" s="105" t="s">
        <v>59</v>
      </c>
      <c r="R5" s="105" t="s">
        <v>174</v>
      </c>
      <c r="S5" s="105"/>
      <c r="T5" s="105"/>
      <c r="U5" s="105" t="s">
        <v>175</v>
      </c>
      <c r="V5" s="105"/>
      <c r="W5" s="105"/>
      <c r="X5" s="105" t="s">
        <v>176</v>
      </c>
      <c r="Y5" s="105"/>
      <c r="Z5" s="105"/>
      <c r="AA5" s="105" t="s">
        <v>59</v>
      </c>
      <c r="AB5" s="105" t="s">
        <v>174</v>
      </c>
      <c r="AC5" s="105"/>
      <c r="AD5" s="105"/>
      <c r="AE5" s="105" t="s">
        <v>175</v>
      </c>
      <c r="AF5" s="105"/>
      <c r="AG5" s="105"/>
      <c r="AH5" s="105" t="s">
        <v>176</v>
      </c>
      <c r="AI5" s="105"/>
      <c r="AJ5" s="105"/>
      <c r="AK5" s="105" t="s">
        <v>177</v>
      </c>
      <c r="AL5" s="105"/>
      <c r="AM5" s="105"/>
      <c r="AN5" s="66"/>
    </row>
    <row r="6" ht="24.4" customHeight="1" spans="1:40">
      <c r="A6" s="56"/>
      <c r="B6" s="103" t="s">
        <v>116</v>
      </c>
      <c r="C6" s="103" t="s">
        <v>117</v>
      </c>
      <c r="D6" s="103"/>
      <c r="E6" s="105"/>
      <c r="F6" s="105"/>
      <c r="G6" s="105"/>
      <c r="H6" s="105" t="s">
        <v>178</v>
      </c>
      <c r="I6" s="105" t="s">
        <v>111</v>
      </c>
      <c r="J6" s="105" t="s">
        <v>112</v>
      </c>
      <c r="K6" s="105" t="s">
        <v>178</v>
      </c>
      <c r="L6" s="105" t="s">
        <v>111</v>
      </c>
      <c r="M6" s="105" t="s">
        <v>112</v>
      </c>
      <c r="N6" s="105" t="s">
        <v>178</v>
      </c>
      <c r="O6" s="105" t="s">
        <v>111</v>
      </c>
      <c r="P6" s="105" t="s">
        <v>112</v>
      </c>
      <c r="Q6" s="105"/>
      <c r="R6" s="105" t="s">
        <v>178</v>
      </c>
      <c r="S6" s="105" t="s">
        <v>111</v>
      </c>
      <c r="T6" s="105" t="s">
        <v>112</v>
      </c>
      <c r="U6" s="105" t="s">
        <v>178</v>
      </c>
      <c r="V6" s="105" t="s">
        <v>111</v>
      </c>
      <c r="W6" s="105" t="s">
        <v>112</v>
      </c>
      <c r="X6" s="105" t="s">
        <v>178</v>
      </c>
      <c r="Y6" s="105" t="s">
        <v>111</v>
      </c>
      <c r="Z6" s="105" t="s">
        <v>112</v>
      </c>
      <c r="AA6" s="105"/>
      <c r="AB6" s="105" t="s">
        <v>178</v>
      </c>
      <c r="AC6" s="105" t="s">
        <v>111</v>
      </c>
      <c r="AD6" s="105" t="s">
        <v>112</v>
      </c>
      <c r="AE6" s="105" t="s">
        <v>178</v>
      </c>
      <c r="AF6" s="105" t="s">
        <v>111</v>
      </c>
      <c r="AG6" s="105" t="s">
        <v>112</v>
      </c>
      <c r="AH6" s="105" t="s">
        <v>178</v>
      </c>
      <c r="AI6" s="105" t="s">
        <v>111</v>
      </c>
      <c r="AJ6" s="105" t="s">
        <v>112</v>
      </c>
      <c r="AK6" s="105" t="s">
        <v>178</v>
      </c>
      <c r="AL6" s="105" t="s">
        <v>111</v>
      </c>
      <c r="AM6" s="105" t="s">
        <v>112</v>
      </c>
      <c r="AN6" s="66"/>
    </row>
    <row r="7" ht="22.8" customHeight="1" spans="1:40">
      <c r="A7" s="106"/>
      <c r="B7" s="107"/>
      <c r="C7" s="107"/>
      <c r="D7" s="108"/>
      <c r="E7" s="109" t="s">
        <v>72</v>
      </c>
      <c r="F7" s="110">
        <f>F8</f>
        <v>2562.5597</v>
      </c>
      <c r="G7" s="110">
        <f t="shared" ref="G7:AM7" si="0">G8</f>
        <v>955.7955</v>
      </c>
      <c r="H7" s="110">
        <f t="shared" si="0"/>
        <v>955.7955</v>
      </c>
      <c r="I7" s="110">
        <f t="shared" si="0"/>
        <v>733.0955</v>
      </c>
      <c r="J7" s="110">
        <f t="shared" si="0"/>
        <v>222.7</v>
      </c>
      <c r="K7" s="110">
        <f t="shared" si="0"/>
        <v>0</v>
      </c>
      <c r="L7" s="110">
        <f t="shared" si="0"/>
        <v>0</v>
      </c>
      <c r="M7" s="110">
        <f t="shared" si="0"/>
        <v>0</v>
      </c>
      <c r="N7" s="110">
        <f t="shared" si="0"/>
        <v>0</v>
      </c>
      <c r="O7" s="110">
        <f t="shared" si="0"/>
        <v>0</v>
      </c>
      <c r="P7" s="110">
        <f t="shared" si="0"/>
        <v>0</v>
      </c>
      <c r="Q7" s="110">
        <f t="shared" si="0"/>
        <v>0</v>
      </c>
      <c r="R7" s="110">
        <f t="shared" si="0"/>
        <v>0</v>
      </c>
      <c r="S7" s="110">
        <f t="shared" si="0"/>
        <v>0</v>
      </c>
      <c r="T7" s="110">
        <f t="shared" si="0"/>
        <v>0</v>
      </c>
      <c r="U7" s="110">
        <f t="shared" si="0"/>
        <v>0</v>
      </c>
      <c r="V7" s="110">
        <f t="shared" si="0"/>
        <v>0</v>
      </c>
      <c r="W7" s="110">
        <f t="shared" si="0"/>
        <v>0</v>
      </c>
      <c r="X7" s="110">
        <f t="shared" si="0"/>
        <v>0</v>
      </c>
      <c r="Y7" s="110">
        <f t="shared" si="0"/>
        <v>0</v>
      </c>
      <c r="Z7" s="110">
        <f t="shared" si="0"/>
        <v>0</v>
      </c>
      <c r="AA7" s="110">
        <f t="shared" si="0"/>
        <v>1606.7642</v>
      </c>
      <c r="AB7" s="110">
        <f t="shared" si="0"/>
        <v>1585.6587</v>
      </c>
      <c r="AC7" s="110">
        <f t="shared" si="0"/>
        <v>23.556</v>
      </c>
      <c r="AD7" s="110">
        <f t="shared" si="0"/>
        <v>1562.1027</v>
      </c>
      <c r="AE7" s="110">
        <f t="shared" si="0"/>
        <v>21.1055</v>
      </c>
      <c r="AF7" s="110">
        <f t="shared" si="0"/>
        <v>0</v>
      </c>
      <c r="AG7" s="110">
        <f t="shared" si="0"/>
        <v>21.1055</v>
      </c>
      <c r="AH7" s="110">
        <f t="shared" si="0"/>
        <v>0</v>
      </c>
      <c r="AI7" s="110">
        <f t="shared" si="0"/>
        <v>0</v>
      </c>
      <c r="AJ7" s="110">
        <f t="shared" si="0"/>
        <v>0</v>
      </c>
      <c r="AK7" s="110">
        <f t="shared" si="0"/>
        <v>0</v>
      </c>
      <c r="AL7" s="110">
        <f t="shared" si="0"/>
        <v>0</v>
      </c>
      <c r="AM7" s="110">
        <f t="shared" si="0"/>
        <v>0</v>
      </c>
      <c r="AN7" s="66"/>
    </row>
    <row r="8" ht="22.8" customHeight="1" spans="1:40">
      <c r="A8" s="106"/>
      <c r="B8" s="111" t="s">
        <v>22</v>
      </c>
      <c r="C8" s="111" t="s">
        <v>22</v>
      </c>
      <c r="D8" s="112"/>
      <c r="E8" s="113" t="s">
        <v>22</v>
      </c>
      <c r="F8" s="114">
        <f>F9</f>
        <v>2562.5597</v>
      </c>
      <c r="G8" s="114">
        <f t="shared" ref="G8:AM8" si="1">G9</f>
        <v>955.7955</v>
      </c>
      <c r="H8" s="114">
        <f t="shared" si="1"/>
        <v>955.7955</v>
      </c>
      <c r="I8" s="114">
        <f t="shared" si="1"/>
        <v>733.0955</v>
      </c>
      <c r="J8" s="114">
        <f t="shared" si="1"/>
        <v>222.7</v>
      </c>
      <c r="K8" s="114">
        <f t="shared" si="1"/>
        <v>0</v>
      </c>
      <c r="L8" s="114">
        <f t="shared" si="1"/>
        <v>0</v>
      </c>
      <c r="M8" s="114">
        <f t="shared" si="1"/>
        <v>0</v>
      </c>
      <c r="N8" s="114">
        <f t="shared" si="1"/>
        <v>0</v>
      </c>
      <c r="O8" s="114">
        <f t="shared" si="1"/>
        <v>0</v>
      </c>
      <c r="P8" s="114">
        <f t="shared" si="1"/>
        <v>0</v>
      </c>
      <c r="Q8" s="114">
        <f t="shared" si="1"/>
        <v>0</v>
      </c>
      <c r="R8" s="114">
        <f t="shared" si="1"/>
        <v>0</v>
      </c>
      <c r="S8" s="114">
        <f t="shared" si="1"/>
        <v>0</v>
      </c>
      <c r="T8" s="114">
        <f t="shared" si="1"/>
        <v>0</v>
      </c>
      <c r="U8" s="114">
        <f t="shared" si="1"/>
        <v>0</v>
      </c>
      <c r="V8" s="114">
        <f t="shared" si="1"/>
        <v>0</v>
      </c>
      <c r="W8" s="114">
        <f t="shared" si="1"/>
        <v>0</v>
      </c>
      <c r="X8" s="114">
        <f t="shared" si="1"/>
        <v>0</v>
      </c>
      <c r="Y8" s="114">
        <f t="shared" si="1"/>
        <v>0</v>
      </c>
      <c r="Z8" s="114">
        <f t="shared" si="1"/>
        <v>0</v>
      </c>
      <c r="AA8" s="114">
        <f t="shared" si="1"/>
        <v>1606.7642</v>
      </c>
      <c r="AB8" s="114">
        <f t="shared" si="1"/>
        <v>1585.6587</v>
      </c>
      <c r="AC8" s="114">
        <f t="shared" si="1"/>
        <v>23.556</v>
      </c>
      <c r="AD8" s="114">
        <f t="shared" si="1"/>
        <v>1562.1027</v>
      </c>
      <c r="AE8" s="114">
        <f t="shared" si="1"/>
        <v>21.1055</v>
      </c>
      <c r="AF8" s="114">
        <f t="shared" si="1"/>
        <v>0</v>
      </c>
      <c r="AG8" s="114">
        <f t="shared" si="1"/>
        <v>21.1055</v>
      </c>
      <c r="AH8" s="114">
        <f t="shared" si="1"/>
        <v>0</v>
      </c>
      <c r="AI8" s="114">
        <f t="shared" si="1"/>
        <v>0</v>
      </c>
      <c r="AJ8" s="114">
        <f t="shared" si="1"/>
        <v>0</v>
      </c>
      <c r="AK8" s="114">
        <f t="shared" si="1"/>
        <v>0</v>
      </c>
      <c r="AL8" s="114">
        <f t="shared" si="1"/>
        <v>0</v>
      </c>
      <c r="AM8" s="114">
        <f t="shared" si="1"/>
        <v>0</v>
      </c>
      <c r="AN8" s="66"/>
    </row>
    <row r="9" ht="22.8" customHeight="1" spans="1:40">
      <c r="A9" s="106"/>
      <c r="B9" s="111" t="s">
        <v>22</v>
      </c>
      <c r="C9" s="111" t="s">
        <v>22</v>
      </c>
      <c r="D9" s="112">
        <v>112</v>
      </c>
      <c r="E9" s="113" t="s">
        <v>119</v>
      </c>
      <c r="F9" s="114">
        <f t="shared" ref="F9:F71" si="2">G9+Q9+AA9</f>
        <v>2562.5597</v>
      </c>
      <c r="G9" s="114">
        <f t="shared" ref="G9:G48" si="3">H9+K9+N9</f>
        <v>955.7955</v>
      </c>
      <c r="H9" s="114">
        <f>I9+J9</f>
        <v>955.7955</v>
      </c>
      <c r="I9" s="114">
        <f t="shared" ref="I9:M9" si="4">I10+I48+I87+I97+I99+I101</f>
        <v>733.0955</v>
      </c>
      <c r="J9" s="114">
        <f t="shared" si="4"/>
        <v>222.7</v>
      </c>
      <c r="K9" s="114">
        <f t="shared" ref="K9:K71" si="5">L9+M9</f>
        <v>0</v>
      </c>
      <c r="L9" s="114">
        <f t="shared" si="4"/>
        <v>0</v>
      </c>
      <c r="M9" s="114">
        <f t="shared" si="4"/>
        <v>0</v>
      </c>
      <c r="N9" s="114">
        <f t="shared" ref="N9:N71" si="6">O9+P9</f>
        <v>0</v>
      </c>
      <c r="O9" s="114">
        <f t="shared" ref="O9:T9" si="7">O10+O48+O87+O97+O99+O101</f>
        <v>0</v>
      </c>
      <c r="P9" s="114">
        <f t="shared" si="7"/>
        <v>0</v>
      </c>
      <c r="Q9" s="114">
        <f>R9+U9+X9</f>
        <v>0</v>
      </c>
      <c r="R9" s="114">
        <f t="shared" ref="R9:R71" si="8">S9+T9</f>
        <v>0</v>
      </c>
      <c r="S9" s="114">
        <f t="shared" si="7"/>
        <v>0</v>
      </c>
      <c r="T9" s="114">
        <f t="shared" si="7"/>
        <v>0</v>
      </c>
      <c r="U9" s="114">
        <f t="shared" ref="U9:U71" si="9">V9+W9</f>
        <v>0</v>
      </c>
      <c r="V9" s="114">
        <f t="shared" ref="V9:Z9" si="10">V10+V48+V87+V97+V99+V101</f>
        <v>0</v>
      </c>
      <c r="W9" s="114"/>
      <c r="X9" s="114">
        <f t="shared" ref="X9:X71" si="11">Y9+Z9</f>
        <v>0</v>
      </c>
      <c r="Y9" s="114">
        <f t="shared" si="10"/>
        <v>0</v>
      </c>
      <c r="Z9" s="114">
        <f t="shared" si="10"/>
        <v>0</v>
      </c>
      <c r="AA9" s="114">
        <f t="shared" ref="AA9:AA71" si="12">AB9+AE9+AH9+AK9</f>
        <v>1606.7642</v>
      </c>
      <c r="AB9" s="114">
        <f t="shared" ref="AB9:AB71" si="13">AC9+AD9</f>
        <v>1585.6587</v>
      </c>
      <c r="AC9" s="114">
        <f t="shared" ref="AC9:AG9" si="14">AC10+AC48+AC87+AC97+AC99+AC101</f>
        <v>23.556</v>
      </c>
      <c r="AD9" s="114">
        <f t="shared" si="14"/>
        <v>1562.1027</v>
      </c>
      <c r="AE9" s="114">
        <f t="shared" ref="AE9:AE71" si="15">AF9+AG9</f>
        <v>21.1055</v>
      </c>
      <c r="AF9" s="114">
        <f t="shared" si="14"/>
        <v>0</v>
      </c>
      <c r="AG9" s="114">
        <f t="shared" si="14"/>
        <v>21.1055</v>
      </c>
      <c r="AH9" s="114">
        <f t="shared" ref="AH9:AH71" si="16">AI9+AJ9</f>
        <v>0</v>
      </c>
      <c r="AI9" s="114">
        <f t="shared" ref="AI9:AM9" si="17">AI10+AI48+AI87+AI97+AI99+AI101</f>
        <v>0</v>
      </c>
      <c r="AJ9" s="114"/>
      <c r="AK9" s="114">
        <f t="shared" ref="AK9:AK48" si="18">AL9+AM9</f>
        <v>0</v>
      </c>
      <c r="AL9" s="114">
        <f t="shared" si="17"/>
        <v>0</v>
      </c>
      <c r="AM9" s="114">
        <f t="shared" si="17"/>
        <v>0</v>
      </c>
      <c r="AN9" s="66"/>
    </row>
    <row r="10" ht="22.8" customHeight="1" spans="1:40">
      <c r="A10" s="106"/>
      <c r="B10" s="111" t="s">
        <v>179</v>
      </c>
      <c r="C10" s="111" t="s">
        <v>22</v>
      </c>
      <c r="D10" s="112"/>
      <c r="E10" s="113" t="s">
        <v>180</v>
      </c>
      <c r="F10" s="114">
        <f t="shared" si="2"/>
        <v>641.901</v>
      </c>
      <c r="G10" s="114">
        <f t="shared" si="3"/>
        <v>627.2816</v>
      </c>
      <c r="H10" s="114">
        <f>I10+J10</f>
        <v>627.2816</v>
      </c>
      <c r="I10" s="114">
        <f>SUM(I11:I19,I21:I33,I42:I47)</f>
        <v>627.2816</v>
      </c>
      <c r="J10" s="114">
        <f>SUM(J11:J19,J21:J33,J42:J47)</f>
        <v>0</v>
      </c>
      <c r="K10" s="114">
        <f t="shared" si="5"/>
        <v>0</v>
      </c>
      <c r="L10" s="114">
        <f>SUM(L11:L13,L15:L18,L21)</f>
        <v>0</v>
      </c>
      <c r="M10" s="114">
        <f>SUM(M11:M13,M15:M18,M21)</f>
        <v>0</v>
      </c>
      <c r="N10" s="114">
        <f t="shared" si="6"/>
        <v>0</v>
      </c>
      <c r="O10" s="114">
        <f>SUM(O11:O13,O15:O18,O21)</f>
        <v>0</v>
      </c>
      <c r="P10" s="114">
        <f>SUM(P11:P13,P15:P18,P21)</f>
        <v>0</v>
      </c>
      <c r="Q10" s="114">
        <f t="shared" ref="Q10:Q71" si="19">R10+U10+X10</f>
        <v>0</v>
      </c>
      <c r="R10" s="114">
        <f t="shared" si="8"/>
        <v>0</v>
      </c>
      <c r="S10" s="114">
        <f>SUM(S11:S13,S15:S18,S21)</f>
        <v>0</v>
      </c>
      <c r="T10" s="114">
        <f>SUM(T11:T13,T15:T18,T21)</f>
        <v>0</v>
      </c>
      <c r="U10" s="114">
        <f t="shared" si="9"/>
        <v>0</v>
      </c>
      <c r="V10" s="114">
        <f>SUM(V11:V13,V15:V18,V21)</f>
        <v>0</v>
      </c>
      <c r="W10" s="114">
        <f>SUM(W11:W13,W15:W18,W21)</f>
        <v>0</v>
      </c>
      <c r="X10" s="114">
        <f t="shared" si="11"/>
        <v>0</v>
      </c>
      <c r="Y10" s="114">
        <f>SUM(Y11:Y13,Y15:Y18,Y21)</f>
        <v>0</v>
      </c>
      <c r="Z10" s="114">
        <f>SUM(Z11:Z13,Z15:Z18,Z21)</f>
        <v>0</v>
      </c>
      <c r="AA10" s="114">
        <f t="shared" si="12"/>
        <v>14.6194</v>
      </c>
      <c r="AB10" s="114">
        <f t="shared" si="13"/>
        <v>14.6194</v>
      </c>
      <c r="AC10" s="114">
        <f>SUM(AC11:AC19,AC21:AC33,AC42:AC47)</f>
        <v>14.6194</v>
      </c>
      <c r="AD10" s="114">
        <f>SUM(AD11:AD19,AD21:AD33,AD42:AD47)</f>
        <v>0</v>
      </c>
      <c r="AE10" s="114">
        <f t="shared" si="15"/>
        <v>0</v>
      </c>
      <c r="AF10" s="114">
        <f t="shared" ref="AC10:AG10" si="20">SUM(AF11:AF19,AF21:AF32,AF42:AF47)</f>
        <v>0</v>
      </c>
      <c r="AG10" s="114">
        <f t="shared" si="20"/>
        <v>0</v>
      </c>
      <c r="AH10" s="114">
        <f t="shared" si="16"/>
        <v>0</v>
      </c>
      <c r="AI10" s="114">
        <f>SUM(AI11:AI13,AI15:AI18,AI21)</f>
        <v>0</v>
      </c>
      <c r="AJ10" s="114">
        <f>SUM(AJ11:AJ13,AJ15:AJ18,AJ21)</f>
        <v>0</v>
      </c>
      <c r="AK10" s="114">
        <f t="shared" si="18"/>
        <v>0</v>
      </c>
      <c r="AL10" s="114">
        <f>SUM(AL11:AL13,AL15:AL18,AL21)</f>
        <v>0</v>
      </c>
      <c r="AM10" s="114">
        <f>SUM(AM11:AM13,AM15:AM18,AM21)</f>
        <v>0</v>
      </c>
      <c r="AN10" s="66"/>
    </row>
    <row r="11" ht="22.8" customHeight="1" spans="1:40">
      <c r="A11" s="106"/>
      <c r="B11" s="111" t="s">
        <v>179</v>
      </c>
      <c r="C11" s="111" t="s">
        <v>120</v>
      </c>
      <c r="D11" s="112">
        <v>112001</v>
      </c>
      <c r="E11" s="113" t="s">
        <v>181</v>
      </c>
      <c r="F11" s="114">
        <f t="shared" si="2"/>
        <v>161.2478</v>
      </c>
      <c r="G11" s="114">
        <f t="shared" si="3"/>
        <v>161.0484</v>
      </c>
      <c r="H11" s="114">
        <f t="shared" ref="H11:H47" si="21">I11+J11</f>
        <v>161.0484</v>
      </c>
      <c r="I11" s="123">
        <v>161.0484</v>
      </c>
      <c r="J11" s="123"/>
      <c r="K11" s="114">
        <f t="shared" si="5"/>
        <v>0</v>
      </c>
      <c r="L11" s="123"/>
      <c r="M11" s="123"/>
      <c r="N11" s="114">
        <f t="shared" si="6"/>
        <v>0</v>
      </c>
      <c r="O11" s="123"/>
      <c r="P11" s="123"/>
      <c r="Q11" s="114">
        <f t="shared" si="19"/>
        <v>0</v>
      </c>
      <c r="R11" s="114">
        <f t="shared" si="8"/>
        <v>0</v>
      </c>
      <c r="S11" s="123"/>
      <c r="T11" s="123"/>
      <c r="U11" s="114">
        <f t="shared" si="9"/>
        <v>0</v>
      </c>
      <c r="V11" s="123"/>
      <c r="W11" s="123"/>
      <c r="X11" s="114">
        <f t="shared" si="11"/>
        <v>0</v>
      </c>
      <c r="Y11" s="123"/>
      <c r="Z11" s="123"/>
      <c r="AA11" s="114">
        <f t="shared" si="12"/>
        <v>0.1994</v>
      </c>
      <c r="AB11" s="114">
        <f t="shared" si="13"/>
        <v>0.1994</v>
      </c>
      <c r="AC11" s="125">
        <v>0.1994</v>
      </c>
      <c r="AD11" s="123"/>
      <c r="AE11" s="114">
        <f t="shared" si="15"/>
        <v>0</v>
      </c>
      <c r="AF11" s="123"/>
      <c r="AG11" s="123"/>
      <c r="AH11" s="114">
        <f t="shared" si="16"/>
        <v>0</v>
      </c>
      <c r="AI11" s="123"/>
      <c r="AJ11" s="123"/>
      <c r="AK11" s="114">
        <f t="shared" si="18"/>
        <v>0</v>
      </c>
      <c r="AL11" s="123"/>
      <c r="AM11" s="123"/>
      <c r="AN11" s="66"/>
    </row>
    <row r="12" ht="22.8" customHeight="1" spans="1:40">
      <c r="A12" s="115"/>
      <c r="B12" s="111" t="s">
        <v>179</v>
      </c>
      <c r="C12" s="111" t="s">
        <v>120</v>
      </c>
      <c r="D12" s="112">
        <v>112102</v>
      </c>
      <c r="E12" s="113" t="s">
        <v>181</v>
      </c>
      <c r="F12" s="114">
        <f t="shared" si="2"/>
        <v>30.9828</v>
      </c>
      <c r="G12" s="114">
        <f t="shared" si="3"/>
        <v>30.9828</v>
      </c>
      <c r="H12" s="114">
        <f t="shared" si="21"/>
        <v>30.9828</v>
      </c>
      <c r="I12" s="123">
        <v>30.9828</v>
      </c>
      <c r="J12" s="123"/>
      <c r="K12" s="114">
        <f t="shared" si="5"/>
        <v>0</v>
      </c>
      <c r="L12" s="123"/>
      <c r="M12" s="123"/>
      <c r="N12" s="114">
        <f t="shared" si="6"/>
        <v>0</v>
      </c>
      <c r="O12" s="123"/>
      <c r="P12" s="123"/>
      <c r="Q12" s="114">
        <f t="shared" si="19"/>
        <v>0</v>
      </c>
      <c r="R12" s="114">
        <f t="shared" si="8"/>
        <v>0</v>
      </c>
      <c r="S12" s="123"/>
      <c r="T12" s="123"/>
      <c r="U12" s="114">
        <f t="shared" si="9"/>
        <v>0</v>
      </c>
      <c r="V12" s="123"/>
      <c r="W12" s="123"/>
      <c r="X12" s="114">
        <f t="shared" si="11"/>
        <v>0</v>
      </c>
      <c r="Y12" s="123"/>
      <c r="Z12" s="123"/>
      <c r="AA12" s="114">
        <f t="shared" si="12"/>
        <v>0</v>
      </c>
      <c r="AB12" s="114">
        <f t="shared" si="13"/>
        <v>0</v>
      </c>
      <c r="AC12" s="123"/>
      <c r="AD12" s="123"/>
      <c r="AE12" s="114">
        <f t="shared" si="15"/>
        <v>0</v>
      </c>
      <c r="AF12" s="123"/>
      <c r="AG12" s="123"/>
      <c r="AH12" s="114">
        <f t="shared" si="16"/>
        <v>0</v>
      </c>
      <c r="AI12" s="123"/>
      <c r="AJ12" s="123"/>
      <c r="AK12" s="114">
        <f t="shared" si="18"/>
        <v>0</v>
      </c>
      <c r="AL12" s="123"/>
      <c r="AM12" s="123"/>
      <c r="AN12" s="66"/>
    </row>
    <row r="13" ht="22.8" customHeight="1" spans="1:40">
      <c r="A13" s="115"/>
      <c r="B13" s="111" t="s">
        <v>179</v>
      </c>
      <c r="C13" s="111" t="s">
        <v>120</v>
      </c>
      <c r="D13" s="112">
        <v>112103</v>
      </c>
      <c r="E13" s="113" t="s">
        <v>181</v>
      </c>
      <c r="F13" s="114">
        <f t="shared" si="2"/>
        <v>45.1176</v>
      </c>
      <c r="G13" s="114">
        <f t="shared" si="3"/>
        <v>45.1176</v>
      </c>
      <c r="H13" s="114">
        <f t="shared" si="21"/>
        <v>45.1176</v>
      </c>
      <c r="I13" s="124">
        <v>45.1176</v>
      </c>
      <c r="J13" s="124"/>
      <c r="K13" s="114">
        <f t="shared" si="5"/>
        <v>0</v>
      </c>
      <c r="L13" s="124"/>
      <c r="M13" s="124"/>
      <c r="N13" s="114">
        <f t="shared" si="6"/>
        <v>0</v>
      </c>
      <c r="O13" s="124"/>
      <c r="P13" s="124"/>
      <c r="Q13" s="114">
        <f t="shared" si="19"/>
        <v>0</v>
      </c>
      <c r="R13" s="114">
        <f t="shared" si="8"/>
        <v>0</v>
      </c>
      <c r="S13" s="124"/>
      <c r="T13" s="124"/>
      <c r="U13" s="114">
        <f t="shared" si="9"/>
        <v>0</v>
      </c>
      <c r="V13" s="124"/>
      <c r="W13" s="124"/>
      <c r="X13" s="114">
        <f t="shared" si="11"/>
        <v>0</v>
      </c>
      <c r="Y13" s="124"/>
      <c r="Z13" s="124"/>
      <c r="AA13" s="114">
        <f t="shared" si="12"/>
        <v>0</v>
      </c>
      <c r="AB13" s="114">
        <f t="shared" si="13"/>
        <v>0</v>
      </c>
      <c r="AC13" s="124"/>
      <c r="AD13" s="124"/>
      <c r="AE13" s="114">
        <f t="shared" si="15"/>
        <v>0</v>
      </c>
      <c r="AF13" s="124"/>
      <c r="AG13" s="124"/>
      <c r="AH13" s="114">
        <f t="shared" si="16"/>
        <v>0</v>
      </c>
      <c r="AI13" s="124"/>
      <c r="AJ13" s="124"/>
      <c r="AK13" s="114">
        <f t="shared" si="18"/>
        <v>0</v>
      </c>
      <c r="AL13" s="124"/>
      <c r="AM13" s="124"/>
      <c r="AN13" s="66"/>
    </row>
    <row r="14" ht="22.8" customHeight="1" spans="1:40">
      <c r="A14" s="106"/>
      <c r="B14" s="111" t="s">
        <v>179</v>
      </c>
      <c r="C14" s="111" t="s">
        <v>120</v>
      </c>
      <c r="D14" s="112">
        <v>112104</v>
      </c>
      <c r="E14" s="113" t="s">
        <v>181</v>
      </c>
      <c r="F14" s="114">
        <f t="shared" si="2"/>
        <v>17.6515</v>
      </c>
      <c r="G14" s="114">
        <f t="shared" si="3"/>
        <v>16.8996</v>
      </c>
      <c r="H14" s="114">
        <f t="shared" si="21"/>
        <v>16.8996</v>
      </c>
      <c r="I14" s="123">
        <v>16.8996</v>
      </c>
      <c r="J14" s="123"/>
      <c r="K14" s="114">
        <f t="shared" si="5"/>
        <v>0</v>
      </c>
      <c r="L14" s="123"/>
      <c r="M14" s="123"/>
      <c r="N14" s="114">
        <f t="shared" si="6"/>
        <v>0</v>
      </c>
      <c r="O14" s="123"/>
      <c r="P14" s="123"/>
      <c r="Q14" s="114">
        <f t="shared" si="19"/>
        <v>0</v>
      </c>
      <c r="R14" s="114">
        <f t="shared" si="8"/>
        <v>0</v>
      </c>
      <c r="S14" s="123"/>
      <c r="T14" s="123"/>
      <c r="U14" s="114">
        <f t="shared" si="9"/>
        <v>0</v>
      </c>
      <c r="V14" s="123"/>
      <c r="W14" s="123"/>
      <c r="X14" s="114">
        <f t="shared" si="11"/>
        <v>0</v>
      </c>
      <c r="Y14" s="123"/>
      <c r="Z14" s="123"/>
      <c r="AA14" s="114">
        <f t="shared" si="12"/>
        <v>0.7519</v>
      </c>
      <c r="AB14" s="114">
        <f t="shared" si="13"/>
        <v>0.7519</v>
      </c>
      <c r="AC14" s="125">
        <v>0.7519</v>
      </c>
      <c r="AD14" s="123"/>
      <c r="AE14" s="114">
        <f t="shared" si="15"/>
        <v>0</v>
      </c>
      <c r="AF14" s="123"/>
      <c r="AG14" s="123"/>
      <c r="AH14" s="114">
        <f t="shared" si="16"/>
        <v>0</v>
      </c>
      <c r="AI14" s="123"/>
      <c r="AJ14" s="123"/>
      <c r="AK14" s="114">
        <f t="shared" si="18"/>
        <v>0</v>
      </c>
      <c r="AL14" s="123"/>
      <c r="AM14" s="123"/>
      <c r="AN14" s="66"/>
    </row>
    <row r="15" ht="22.8" customHeight="1" spans="1:40">
      <c r="A15" s="115"/>
      <c r="B15" s="111" t="s">
        <v>179</v>
      </c>
      <c r="C15" s="111" t="s">
        <v>121</v>
      </c>
      <c r="D15" s="112">
        <v>112001</v>
      </c>
      <c r="E15" s="113" t="s">
        <v>182</v>
      </c>
      <c r="F15" s="114">
        <f t="shared" si="2"/>
        <v>82.0428</v>
      </c>
      <c r="G15" s="114">
        <f t="shared" si="3"/>
        <v>82.0428</v>
      </c>
      <c r="H15" s="114">
        <f t="shared" si="21"/>
        <v>82.0428</v>
      </c>
      <c r="I15" s="123">
        <v>82.0428</v>
      </c>
      <c r="J15" s="123"/>
      <c r="K15" s="114">
        <f t="shared" si="5"/>
        <v>0</v>
      </c>
      <c r="L15" s="123"/>
      <c r="M15" s="123"/>
      <c r="N15" s="114">
        <f t="shared" si="6"/>
        <v>0</v>
      </c>
      <c r="O15" s="123"/>
      <c r="P15" s="123"/>
      <c r="Q15" s="114">
        <f t="shared" si="19"/>
        <v>0</v>
      </c>
      <c r="R15" s="114">
        <f t="shared" si="8"/>
        <v>0</v>
      </c>
      <c r="S15" s="123"/>
      <c r="T15" s="123"/>
      <c r="U15" s="114">
        <f t="shared" si="9"/>
        <v>0</v>
      </c>
      <c r="V15" s="123"/>
      <c r="W15" s="123"/>
      <c r="X15" s="114">
        <f t="shared" si="11"/>
        <v>0</v>
      </c>
      <c r="Y15" s="123"/>
      <c r="Z15" s="123"/>
      <c r="AA15" s="114">
        <f t="shared" si="12"/>
        <v>0</v>
      </c>
      <c r="AB15" s="114">
        <f t="shared" si="13"/>
        <v>0</v>
      </c>
      <c r="AC15" s="123"/>
      <c r="AD15" s="123"/>
      <c r="AE15" s="114">
        <f t="shared" si="15"/>
        <v>0</v>
      </c>
      <c r="AF15" s="123"/>
      <c r="AG15" s="123"/>
      <c r="AH15" s="114">
        <f t="shared" si="16"/>
        <v>0</v>
      </c>
      <c r="AI15" s="123"/>
      <c r="AJ15" s="123"/>
      <c r="AK15" s="114">
        <f t="shared" si="18"/>
        <v>0</v>
      </c>
      <c r="AL15" s="123"/>
      <c r="AM15" s="123"/>
      <c r="AN15" s="66"/>
    </row>
    <row r="16" ht="22.8" customHeight="1" spans="1:40">
      <c r="A16" s="115"/>
      <c r="B16" s="111" t="s">
        <v>179</v>
      </c>
      <c r="C16" s="111" t="s">
        <v>121</v>
      </c>
      <c r="D16" s="112">
        <v>112102</v>
      </c>
      <c r="E16" s="113" t="s">
        <v>182</v>
      </c>
      <c r="F16" s="114">
        <f t="shared" si="2"/>
        <v>5.9631</v>
      </c>
      <c r="G16" s="114">
        <f t="shared" si="3"/>
        <v>5.664</v>
      </c>
      <c r="H16" s="114">
        <f t="shared" si="21"/>
        <v>5.664</v>
      </c>
      <c r="I16" s="123">
        <v>5.664</v>
      </c>
      <c r="J16" s="123"/>
      <c r="K16" s="114">
        <f t="shared" si="5"/>
        <v>0</v>
      </c>
      <c r="L16" s="123"/>
      <c r="M16" s="123"/>
      <c r="N16" s="114">
        <f t="shared" si="6"/>
        <v>0</v>
      </c>
      <c r="O16" s="123"/>
      <c r="P16" s="123"/>
      <c r="Q16" s="114">
        <f t="shared" si="19"/>
        <v>0</v>
      </c>
      <c r="R16" s="114">
        <f t="shared" si="8"/>
        <v>0</v>
      </c>
      <c r="S16" s="123"/>
      <c r="T16" s="123"/>
      <c r="U16" s="114">
        <f t="shared" si="9"/>
        <v>0</v>
      </c>
      <c r="V16" s="123"/>
      <c r="W16" s="123"/>
      <c r="X16" s="114">
        <f t="shared" si="11"/>
        <v>0</v>
      </c>
      <c r="Y16" s="123"/>
      <c r="Z16" s="123"/>
      <c r="AA16" s="114">
        <f t="shared" si="12"/>
        <v>0.2991</v>
      </c>
      <c r="AB16" s="114">
        <f t="shared" si="13"/>
        <v>0.2991</v>
      </c>
      <c r="AC16" s="125">
        <v>0.2991</v>
      </c>
      <c r="AD16" s="123"/>
      <c r="AE16" s="114">
        <f t="shared" si="15"/>
        <v>0</v>
      </c>
      <c r="AF16" s="123"/>
      <c r="AG16" s="123"/>
      <c r="AH16" s="114">
        <f t="shared" si="16"/>
        <v>0</v>
      </c>
      <c r="AI16" s="123"/>
      <c r="AJ16" s="123"/>
      <c r="AK16" s="114">
        <f t="shared" si="18"/>
        <v>0</v>
      </c>
      <c r="AL16" s="123"/>
      <c r="AM16" s="123"/>
      <c r="AN16" s="66"/>
    </row>
    <row r="17" ht="22.8" customHeight="1" spans="1:40">
      <c r="A17" s="115"/>
      <c r="B17" s="111" t="s">
        <v>179</v>
      </c>
      <c r="C17" s="111" t="s">
        <v>121</v>
      </c>
      <c r="D17" s="112">
        <v>112103</v>
      </c>
      <c r="E17" s="113" t="s">
        <v>182</v>
      </c>
      <c r="F17" s="114">
        <f t="shared" si="2"/>
        <v>7.6656</v>
      </c>
      <c r="G17" s="114">
        <f t="shared" si="3"/>
        <v>7.6656</v>
      </c>
      <c r="H17" s="114">
        <f t="shared" si="21"/>
        <v>7.6656</v>
      </c>
      <c r="I17" s="123">
        <v>7.6656</v>
      </c>
      <c r="J17" s="123"/>
      <c r="K17" s="114">
        <f t="shared" si="5"/>
        <v>0</v>
      </c>
      <c r="L17" s="123"/>
      <c r="M17" s="123"/>
      <c r="N17" s="114">
        <f t="shared" si="6"/>
        <v>0</v>
      </c>
      <c r="O17" s="123"/>
      <c r="P17" s="123"/>
      <c r="Q17" s="114">
        <f t="shared" si="19"/>
        <v>0</v>
      </c>
      <c r="R17" s="114">
        <f t="shared" si="8"/>
        <v>0</v>
      </c>
      <c r="S17" s="123"/>
      <c r="T17" s="123"/>
      <c r="U17" s="114">
        <f t="shared" si="9"/>
        <v>0</v>
      </c>
      <c r="V17" s="123"/>
      <c r="W17" s="123"/>
      <c r="X17" s="114">
        <f t="shared" si="11"/>
        <v>0</v>
      </c>
      <c r="Y17" s="123"/>
      <c r="Z17" s="123"/>
      <c r="AA17" s="114">
        <f t="shared" si="12"/>
        <v>0</v>
      </c>
      <c r="AB17" s="114">
        <f t="shared" si="13"/>
        <v>0</v>
      </c>
      <c r="AC17" s="123"/>
      <c r="AD17" s="123"/>
      <c r="AE17" s="114">
        <f t="shared" si="15"/>
        <v>0</v>
      </c>
      <c r="AF17" s="123"/>
      <c r="AG17" s="123"/>
      <c r="AH17" s="114">
        <f t="shared" si="16"/>
        <v>0</v>
      </c>
      <c r="AI17" s="123"/>
      <c r="AJ17" s="123"/>
      <c r="AK17" s="114">
        <f t="shared" si="18"/>
        <v>0</v>
      </c>
      <c r="AL17" s="123"/>
      <c r="AM17" s="123"/>
      <c r="AN17" s="66"/>
    </row>
    <row r="18" ht="22.8" customHeight="1" spans="1:40">
      <c r="A18" s="115"/>
      <c r="B18" s="111" t="s">
        <v>179</v>
      </c>
      <c r="C18" s="111" t="s">
        <v>121</v>
      </c>
      <c r="D18" s="112">
        <v>112104</v>
      </c>
      <c r="E18" s="113" t="s">
        <v>182</v>
      </c>
      <c r="F18" s="114">
        <f t="shared" si="2"/>
        <v>3.0948</v>
      </c>
      <c r="G18" s="114">
        <f t="shared" si="3"/>
        <v>3.0948</v>
      </c>
      <c r="H18" s="114">
        <f t="shared" si="21"/>
        <v>3.0948</v>
      </c>
      <c r="I18" s="124">
        <v>3.0948</v>
      </c>
      <c r="J18" s="124"/>
      <c r="K18" s="114">
        <f t="shared" si="5"/>
        <v>0</v>
      </c>
      <c r="L18" s="124"/>
      <c r="M18" s="124"/>
      <c r="N18" s="114">
        <f t="shared" si="6"/>
        <v>0</v>
      </c>
      <c r="O18" s="124"/>
      <c r="P18" s="124"/>
      <c r="Q18" s="114">
        <f t="shared" si="19"/>
        <v>0</v>
      </c>
      <c r="R18" s="114">
        <f t="shared" si="8"/>
        <v>0</v>
      </c>
      <c r="S18" s="124"/>
      <c r="T18" s="124"/>
      <c r="U18" s="114">
        <f t="shared" si="9"/>
        <v>0</v>
      </c>
      <c r="V18" s="124"/>
      <c r="W18" s="124"/>
      <c r="X18" s="114">
        <f t="shared" si="11"/>
        <v>0</v>
      </c>
      <c r="Y18" s="124"/>
      <c r="Z18" s="124"/>
      <c r="AA18" s="114">
        <f t="shared" si="12"/>
        <v>0</v>
      </c>
      <c r="AB18" s="114">
        <f t="shared" si="13"/>
        <v>0</v>
      </c>
      <c r="AC18" s="124"/>
      <c r="AD18" s="124"/>
      <c r="AE18" s="114">
        <f t="shared" si="15"/>
        <v>0</v>
      </c>
      <c r="AF18" s="124"/>
      <c r="AG18" s="124"/>
      <c r="AH18" s="114">
        <f t="shared" si="16"/>
        <v>0</v>
      </c>
      <c r="AI18" s="124"/>
      <c r="AJ18" s="124"/>
      <c r="AK18" s="114">
        <f t="shared" si="18"/>
        <v>0</v>
      </c>
      <c r="AL18" s="124"/>
      <c r="AM18" s="124"/>
      <c r="AN18" s="66"/>
    </row>
    <row r="19" ht="22.8" customHeight="1" spans="1:40">
      <c r="A19" s="106"/>
      <c r="B19" s="111" t="s">
        <v>179</v>
      </c>
      <c r="C19" s="111" t="s">
        <v>126</v>
      </c>
      <c r="D19" s="112"/>
      <c r="E19" s="113" t="s">
        <v>183</v>
      </c>
      <c r="F19" s="114">
        <f t="shared" si="2"/>
        <v>17.2162</v>
      </c>
      <c r="G19" s="114">
        <f t="shared" si="3"/>
        <v>8.8003</v>
      </c>
      <c r="H19" s="114">
        <f t="shared" si="21"/>
        <v>8.8003</v>
      </c>
      <c r="I19" s="123">
        <v>8.8003</v>
      </c>
      <c r="J19" s="123"/>
      <c r="K19" s="114">
        <f t="shared" si="5"/>
        <v>0</v>
      </c>
      <c r="L19" s="123"/>
      <c r="M19" s="123"/>
      <c r="N19" s="114">
        <f t="shared" si="6"/>
        <v>0</v>
      </c>
      <c r="O19" s="123"/>
      <c r="P19" s="123"/>
      <c r="Q19" s="114">
        <f t="shared" si="19"/>
        <v>0</v>
      </c>
      <c r="R19" s="114">
        <f t="shared" si="8"/>
        <v>0</v>
      </c>
      <c r="S19" s="123"/>
      <c r="T19" s="123"/>
      <c r="U19" s="114">
        <f t="shared" si="9"/>
        <v>0</v>
      </c>
      <c r="V19" s="123"/>
      <c r="W19" s="123"/>
      <c r="X19" s="114">
        <f t="shared" si="11"/>
        <v>0</v>
      </c>
      <c r="Y19" s="123"/>
      <c r="Z19" s="123"/>
      <c r="AA19" s="114">
        <f t="shared" si="12"/>
        <v>8.4159</v>
      </c>
      <c r="AB19" s="114">
        <f t="shared" si="13"/>
        <v>8.4159</v>
      </c>
      <c r="AC19" s="123">
        <f>AC20</f>
        <v>8.4159</v>
      </c>
      <c r="AD19" s="123"/>
      <c r="AE19" s="114">
        <f t="shared" si="15"/>
        <v>0</v>
      </c>
      <c r="AF19" s="123"/>
      <c r="AG19" s="123"/>
      <c r="AH19" s="114">
        <f t="shared" si="16"/>
        <v>0</v>
      </c>
      <c r="AI19" s="123"/>
      <c r="AJ19" s="123"/>
      <c r="AK19" s="114">
        <f t="shared" si="18"/>
        <v>0</v>
      </c>
      <c r="AL19" s="123"/>
      <c r="AM19" s="123"/>
      <c r="AN19" s="66"/>
    </row>
    <row r="20" ht="22.8" customHeight="1" spans="1:40">
      <c r="A20" s="106"/>
      <c r="B20" s="111" t="s">
        <v>179</v>
      </c>
      <c r="C20" s="111" t="s">
        <v>126</v>
      </c>
      <c r="D20" s="112">
        <v>112001</v>
      </c>
      <c r="E20" s="113" t="s">
        <v>184</v>
      </c>
      <c r="F20" s="114">
        <f t="shared" si="2"/>
        <v>17.2162</v>
      </c>
      <c r="G20" s="114">
        <f t="shared" si="3"/>
        <v>8.8003</v>
      </c>
      <c r="H20" s="114">
        <f t="shared" si="21"/>
        <v>8.8003</v>
      </c>
      <c r="I20" s="123">
        <v>8.8003</v>
      </c>
      <c r="J20" s="123"/>
      <c r="K20" s="114">
        <f t="shared" si="5"/>
        <v>0</v>
      </c>
      <c r="L20" s="123"/>
      <c r="M20" s="123"/>
      <c r="N20" s="114">
        <f t="shared" si="6"/>
        <v>0</v>
      </c>
      <c r="O20" s="123"/>
      <c r="P20" s="123"/>
      <c r="Q20" s="114">
        <f t="shared" si="19"/>
        <v>0</v>
      </c>
      <c r="R20" s="114">
        <f t="shared" si="8"/>
        <v>0</v>
      </c>
      <c r="S20" s="123"/>
      <c r="T20" s="123"/>
      <c r="U20" s="114">
        <f t="shared" si="9"/>
        <v>0</v>
      </c>
      <c r="V20" s="123"/>
      <c r="W20" s="123"/>
      <c r="X20" s="114">
        <f t="shared" si="11"/>
        <v>0</v>
      </c>
      <c r="Y20" s="123"/>
      <c r="Z20" s="123"/>
      <c r="AA20" s="114">
        <f t="shared" si="12"/>
        <v>8.4159</v>
      </c>
      <c r="AB20" s="114">
        <f t="shared" si="13"/>
        <v>8.4159</v>
      </c>
      <c r="AC20" s="125">
        <v>8.4159</v>
      </c>
      <c r="AD20" s="123"/>
      <c r="AE20" s="114">
        <f t="shared" si="15"/>
        <v>0</v>
      </c>
      <c r="AF20" s="123"/>
      <c r="AG20" s="123"/>
      <c r="AH20" s="114">
        <f t="shared" si="16"/>
        <v>0</v>
      </c>
      <c r="AI20" s="123"/>
      <c r="AJ20" s="123"/>
      <c r="AK20" s="114">
        <f t="shared" si="18"/>
        <v>0</v>
      </c>
      <c r="AL20" s="123"/>
      <c r="AM20" s="123"/>
      <c r="AN20" s="66"/>
    </row>
    <row r="21" ht="22.8" customHeight="1" spans="1:40">
      <c r="A21" s="115"/>
      <c r="B21" s="111" t="s">
        <v>179</v>
      </c>
      <c r="C21" s="111" t="s">
        <v>185</v>
      </c>
      <c r="D21" s="112">
        <v>112001</v>
      </c>
      <c r="E21" s="113" t="s">
        <v>186</v>
      </c>
      <c r="F21" s="114">
        <f t="shared" si="2"/>
        <v>37.02</v>
      </c>
      <c r="G21" s="114">
        <f t="shared" si="3"/>
        <v>37.02</v>
      </c>
      <c r="H21" s="114">
        <f t="shared" si="21"/>
        <v>37.02</v>
      </c>
      <c r="I21" s="123">
        <v>37.02</v>
      </c>
      <c r="J21" s="123"/>
      <c r="K21" s="114">
        <f t="shared" si="5"/>
        <v>0</v>
      </c>
      <c r="L21" s="123"/>
      <c r="M21" s="123"/>
      <c r="N21" s="114">
        <f t="shared" si="6"/>
        <v>0</v>
      </c>
      <c r="O21" s="123"/>
      <c r="P21" s="123"/>
      <c r="Q21" s="114">
        <f t="shared" si="19"/>
        <v>0</v>
      </c>
      <c r="R21" s="114">
        <f t="shared" si="8"/>
        <v>0</v>
      </c>
      <c r="S21" s="123"/>
      <c r="T21" s="123"/>
      <c r="U21" s="114">
        <f t="shared" si="9"/>
        <v>0</v>
      </c>
      <c r="V21" s="123"/>
      <c r="W21" s="123"/>
      <c r="X21" s="114">
        <f t="shared" si="11"/>
        <v>0</v>
      </c>
      <c r="Y21" s="123"/>
      <c r="Z21" s="123"/>
      <c r="AA21" s="114">
        <f t="shared" si="12"/>
        <v>0</v>
      </c>
      <c r="AB21" s="114">
        <f t="shared" si="13"/>
        <v>0</v>
      </c>
      <c r="AC21" s="123"/>
      <c r="AD21" s="123"/>
      <c r="AE21" s="114">
        <f t="shared" si="15"/>
        <v>0</v>
      </c>
      <c r="AF21" s="123"/>
      <c r="AG21" s="123"/>
      <c r="AH21" s="114">
        <f t="shared" si="16"/>
        <v>0</v>
      </c>
      <c r="AI21" s="123"/>
      <c r="AJ21" s="123"/>
      <c r="AK21" s="114">
        <f t="shared" si="18"/>
        <v>0</v>
      </c>
      <c r="AL21" s="123"/>
      <c r="AM21" s="123"/>
      <c r="AN21" s="66"/>
    </row>
    <row r="22" ht="22.8" customHeight="1" spans="1:40">
      <c r="A22" s="115"/>
      <c r="B22" s="111" t="s">
        <v>179</v>
      </c>
      <c r="C22" s="111" t="s">
        <v>185</v>
      </c>
      <c r="D22" s="112">
        <v>112102</v>
      </c>
      <c r="E22" s="113" t="s">
        <v>186</v>
      </c>
      <c r="F22" s="114">
        <f t="shared" si="2"/>
        <v>19.5492</v>
      </c>
      <c r="G22" s="114">
        <f t="shared" si="3"/>
        <v>19.5492</v>
      </c>
      <c r="H22" s="114">
        <f t="shared" si="21"/>
        <v>19.5492</v>
      </c>
      <c r="I22" s="124">
        <v>19.5492</v>
      </c>
      <c r="J22" s="124"/>
      <c r="K22" s="114">
        <f t="shared" si="5"/>
        <v>0</v>
      </c>
      <c r="L22" s="124"/>
      <c r="M22" s="124"/>
      <c r="N22" s="114">
        <f t="shared" si="6"/>
        <v>0</v>
      </c>
      <c r="O22" s="124"/>
      <c r="P22" s="124"/>
      <c r="Q22" s="114">
        <f t="shared" si="19"/>
        <v>0</v>
      </c>
      <c r="R22" s="114">
        <f t="shared" si="8"/>
        <v>0</v>
      </c>
      <c r="S22" s="124"/>
      <c r="T22" s="124"/>
      <c r="U22" s="114">
        <f t="shared" si="9"/>
        <v>0</v>
      </c>
      <c r="V22" s="124"/>
      <c r="W22" s="124"/>
      <c r="X22" s="114">
        <f t="shared" si="11"/>
        <v>0</v>
      </c>
      <c r="Y22" s="124"/>
      <c r="Z22" s="124"/>
      <c r="AA22" s="114">
        <f t="shared" si="12"/>
        <v>0</v>
      </c>
      <c r="AB22" s="114">
        <f t="shared" si="13"/>
        <v>0</v>
      </c>
      <c r="AC22" s="124"/>
      <c r="AD22" s="124"/>
      <c r="AE22" s="114">
        <f t="shared" si="15"/>
        <v>0</v>
      </c>
      <c r="AF22" s="124"/>
      <c r="AG22" s="124"/>
      <c r="AH22" s="114">
        <f t="shared" si="16"/>
        <v>0</v>
      </c>
      <c r="AI22" s="124"/>
      <c r="AJ22" s="124"/>
      <c r="AK22" s="114">
        <f t="shared" si="18"/>
        <v>0</v>
      </c>
      <c r="AL22" s="124"/>
      <c r="AM22" s="124"/>
      <c r="AN22" s="66"/>
    </row>
    <row r="23" ht="22.8" customHeight="1" spans="1:40">
      <c r="A23" s="106"/>
      <c r="B23" s="111" t="s">
        <v>179</v>
      </c>
      <c r="C23" s="111" t="s">
        <v>185</v>
      </c>
      <c r="D23" s="112">
        <v>112103</v>
      </c>
      <c r="E23" s="113" t="s">
        <v>186</v>
      </c>
      <c r="F23" s="114">
        <f t="shared" si="2"/>
        <v>31.7604</v>
      </c>
      <c r="G23" s="114">
        <f t="shared" si="3"/>
        <v>31.7604</v>
      </c>
      <c r="H23" s="114">
        <f t="shared" si="21"/>
        <v>31.7604</v>
      </c>
      <c r="I23" s="123">
        <v>31.7604</v>
      </c>
      <c r="J23" s="123"/>
      <c r="K23" s="114">
        <f t="shared" si="5"/>
        <v>0</v>
      </c>
      <c r="L23" s="123"/>
      <c r="M23" s="123"/>
      <c r="N23" s="114">
        <f t="shared" si="6"/>
        <v>0</v>
      </c>
      <c r="O23" s="123"/>
      <c r="P23" s="123"/>
      <c r="Q23" s="114">
        <f t="shared" si="19"/>
        <v>0</v>
      </c>
      <c r="R23" s="114">
        <f t="shared" si="8"/>
        <v>0</v>
      </c>
      <c r="S23" s="123"/>
      <c r="T23" s="123"/>
      <c r="U23" s="114">
        <f t="shared" si="9"/>
        <v>0</v>
      </c>
      <c r="V23" s="123"/>
      <c r="W23" s="123"/>
      <c r="X23" s="114">
        <f t="shared" si="11"/>
        <v>0</v>
      </c>
      <c r="Y23" s="123"/>
      <c r="Z23" s="123"/>
      <c r="AA23" s="114">
        <f t="shared" si="12"/>
        <v>0</v>
      </c>
      <c r="AB23" s="114">
        <f t="shared" si="13"/>
        <v>0</v>
      </c>
      <c r="AC23" s="123"/>
      <c r="AD23" s="123"/>
      <c r="AE23" s="114">
        <f t="shared" si="15"/>
        <v>0</v>
      </c>
      <c r="AF23" s="123"/>
      <c r="AG23" s="123"/>
      <c r="AH23" s="114">
        <f t="shared" si="16"/>
        <v>0</v>
      </c>
      <c r="AI23" s="123"/>
      <c r="AJ23" s="123"/>
      <c r="AK23" s="114">
        <f t="shared" si="18"/>
        <v>0</v>
      </c>
      <c r="AL23" s="123"/>
      <c r="AM23" s="123"/>
      <c r="AN23" s="66"/>
    </row>
    <row r="24" ht="22.8" customHeight="1" spans="1:40">
      <c r="A24" s="115"/>
      <c r="B24" s="111" t="s">
        <v>179</v>
      </c>
      <c r="C24" s="111" t="s">
        <v>185</v>
      </c>
      <c r="D24" s="112">
        <v>112104</v>
      </c>
      <c r="E24" s="113" t="s">
        <v>186</v>
      </c>
      <c r="F24" s="114">
        <f t="shared" si="2"/>
        <v>11.0592</v>
      </c>
      <c r="G24" s="114">
        <f t="shared" si="3"/>
        <v>11.0592</v>
      </c>
      <c r="H24" s="114">
        <f t="shared" si="21"/>
        <v>11.0592</v>
      </c>
      <c r="I24" s="123">
        <v>11.0592</v>
      </c>
      <c r="J24" s="123"/>
      <c r="K24" s="114">
        <f t="shared" si="5"/>
        <v>0</v>
      </c>
      <c r="L24" s="123"/>
      <c r="M24" s="123"/>
      <c r="N24" s="114">
        <f t="shared" si="6"/>
        <v>0</v>
      </c>
      <c r="O24" s="123"/>
      <c r="P24" s="123"/>
      <c r="Q24" s="114">
        <f t="shared" si="19"/>
        <v>0</v>
      </c>
      <c r="R24" s="114">
        <f t="shared" si="8"/>
        <v>0</v>
      </c>
      <c r="S24" s="123"/>
      <c r="T24" s="123"/>
      <c r="U24" s="114">
        <f t="shared" si="9"/>
        <v>0</v>
      </c>
      <c r="V24" s="123"/>
      <c r="W24" s="123"/>
      <c r="X24" s="114">
        <f t="shared" si="11"/>
        <v>0</v>
      </c>
      <c r="Y24" s="123"/>
      <c r="Z24" s="123"/>
      <c r="AA24" s="114">
        <f t="shared" si="12"/>
        <v>0</v>
      </c>
      <c r="AB24" s="114">
        <f t="shared" si="13"/>
        <v>0</v>
      </c>
      <c r="AC24" s="123"/>
      <c r="AD24" s="123"/>
      <c r="AE24" s="114">
        <f t="shared" si="15"/>
        <v>0</v>
      </c>
      <c r="AF24" s="123"/>
      <c r="AG24" s="123"/>
      <c r="AH24" s="114">
        <f t="shared" si="16"/>
        <v>0</v>
      </c>
      <c r="AI24" s="123"/>
      <c r="AJ24" s="123"/>
      <c r="AK24" s="114">
        <f t="shared" si="18"/>
        <v>0</v>
      </c>
      <c r="AL24" s="123"/>
      <c r="AM24" s="123"/>
      <c r="AN24" s="66"/>
    </row>
    <row r="25" ht="22.8" customHeight="1" spans="1:40">
      <c r="A25" s="115"/>
      <c r="B25" s="111" t="s">
        <v>179</v>
      </c>
      <c r="C25" s="111" t="s">
        <v>127</v>
      </c>
      <c r="D25" s="112">
        <v>112001</v>
      </c>
      <c r="E25" s="113" t="s">
        <v>187</v>
      </c>
      <c r="F25" s="114">
        <f t="shared" si="2"/>
        <v>46.1874</v>
      </c>
      <c r="G25" s="114">
        <f t="shared" si="3"/>
        <v>46.1874</v>
      </c>
      <c r="H25" s="114">
        <f t="shared" si="21"/>
        <v>46.1874</v>
      </c>
      <c r="I25" s="123">
        <v>46.1874</v>
      </c>
      <c r="J25" s="123"/>
      <c r="K25" s="114">
        <f t="shared" si="5"/>
        <v>0</v>
      </c>
      <c r="L25" s="123"/>
      <c r="M25" s="123"/>
      <c r="N25" s="114">
        <f t="shared" si="6"/>
        <v>0</v>
      </c>
      <c r="O25" s="123"/>
      <c r="P25" s="123"/>
      <c r="Q25" s="114">
        <f t="shared" si="19"/>
        <v>0</v>
      </c>
      <c r="R25" s="114">
        <f t="shared" si="8"/>
        <v>0</v>
      </c>
      <c r="S25" s="123"/>
      <c r="T25" s="123"/>
      <c r="U25" s="114">
        <f t="shared" si="9"/>
        <v>0</v>
      </c>
      <c r="V25" s="123"/>
      <c r="W25" s="123"/>
      <c r="X25" s="114">
        <f t="shared" si="11"/>
        <v>0</v>
      </c>
      <c r="Y25" s="123"/>
      <c r="Z25" s="123"/>
      <c r="AA25" s="114">
        <f t="shared" si="12"/>
        <v>0</v>
      </c>
      <c r="AB25" s="114">
        <f t="shared" si="13"/>
        <v>0</v>
      </c>
      <c r="AC25" s="123"/>
      <c r="AD25" s="123"/>
      <c r="AE25" s="114">
        <f t="shared" si="15"/>
        <v>0</v>
      </c>
      <c r="AF25" s="123"/>
      <c r="AG25" s="123"/>
      <c r="AH25" s="114">
        <f t="shared" si="16"/>
        <v>0</v>
      </c>
      <c r="AI25" s="123"/>
      <c r="AJ25" s="123"/>
      <c r="AK25" s="114">
        <f t="shared" si="18"/>
        <v>0</v>
      </c>
      <c r="AL25" s="123"/>
      <c r="AM25" s="123"/>
      <c r="AN25" s="66"/>
    </row>
    <row r="26" ht="22.8" customHeight="1" spans="1:40">
      <c r="A26" s="115"/>
      <c r="B26" s="111" t="s">
        <v>179</v>
      </c>
      <c r="C26" s="111" t="s">
        <v>127</v>
      </c>
      <c r="D26" s="112">
        <v>112102</v>
      </c>
      <c r="E26" s="113" t="s">
        <v>187</v>
      </c>
      <c r="F26" s="114">
        <f t="shared" si="2"/>
        <v>8.4989</v>
      </c>
      <c r="G26" s="114">
        <f t="shared" si="3"/>
        <v>8.4989</v>
      </c>
      <c r="H26" s="114">
        <f t="shared" si="21"/>
        <v>8.4989</v>
      </c>
      <c r="I26" s="123">
        <v>8.4989</v>
      </c>
      <c r="J26" s="123"/>
      <c r="K26" s="114">
        <f t="shared" si="5"/>
        <v>0</v>
      </c>
      <c r="L26" s="123"/>
      <c r="M26" s="123"/>
      <c r="N26" s="114">
        <f t="shared" si="6"/>
        <v>0</v>
      </c>
      <c r="O26" s="123"/>
      <c r="P26" s="123"/>
      <c r="Q26" s="114">
        <f t="shared" si="19"/>
        <v>0</v>
      </c>
      <c r="R26" s="114">
        <f t="shared" si="8"/>
        <v>0</v>
      </c>
      <c r="S26" s="123"/>
      <c r="T26" s="123"/>
      <c r="U26" s="114">
        <f t="shared" si="9"/>
        <v>0</v>
      </c>
      <c r="V26" s="123"/>
      <c r="W26" s="123"/>
      <c r="X26" s="114">
        <f t="shared" si="11"/>
        <v>0</v>
      </c>
      <c r="Y26" s="123"/>
      <c r="Z26" s="123"/>
      <c r="AA26" s="114">
        <f t="shared" si="12"/>
        <v>0</v>
      </c>
      <c r="AB26" s="114">
        <f t="shared" si="13"/>
        <v>0</v>
      </c>
      <c r="AC26" s="123"/>
      <c r="AD26" s="123"/>
      <c r="AE26" s="114">
        <f t="shared" si="15"/>
        <v>0</v>
      </c>
      <c r="AF26" s="123"/>
      <c r="AG26" s="123"/>
      <c r="AH26" s="114">
        <f t="shared" si="16"/>
        <v>0</v>
      </c>
      <c r="AI26" s="123"/>
      <c r="AJ26" s="123"/>
      <c r="AK26" s="114">
        <f t="shared" si="18"/>
        <v>0</v>
      </c>
      <c r="AL26" s="123"/>
      <c r="AM26" s="123"/>
      <c r="AN26" s="66"/>
    </row>
    <row r="27" ht="22.8" customHeight="1" spans="1:40">
      <c r="A27" s="115"/>
      <c r="B27" s="111" t="s">
        <v>179</v>
      </c>
      <c r="C27" s="111" t="s">
        <v>127</v>
      </c>
      <c r="D27" s="112">
        <v>112103</v>
      </c>
      <c r="E27" s="113" t="s">
        <v>187</v>
      </c>
      <c r="F27" s="114">
        <f t="shared" si="2"/>
        <v>15.2827</v>
      </c>
      <c r="G27" s="114">
        <f t="shared" si="3"/>
        <v>12.9494</v>
      </c>
      <c r="H27" s="114">
        <f t="shared" si="21"/>
        <v>12.9494</v>
      </c>
      <c r="I27" s="123">
        <v>12.9494</v>
      </c>
      <c r="J27" s="123"/>
      <c r="K27" s="114">
        <f t="shared" si="5"/>
        <v>0</v>
      </c>
      <c r="L27" s="123"/>
      <c r="M27" s="123"/>
      <c r="N27" s="114">
        <f t="shared" si="6"/>
        <v>0</v>
      </c>
      <c r="O27" s="123"/>
      <c r="P27" s="123"/>
      <c r="Q27" s="114">
        <f t="shared" si="19"/>
        <v>0</v>
      </c>
      <c r="R27" s="114">
        <f t="shared" si="8"/>
        <v>0</v>
      </c>
      <c r="S27" s="123"/>
      <c r="T27" s="123"/>
      <c r="U27" s="114">
        <f t="shared" si="9"/>
        <v>0</v>
      </c>
      <c r="V27" s="123"/>
      <c r="W27" s="123"/>
      <c r="X27" s="114">
        <f t="shared" si="11"/>
        <v>0</v>
      </c>
      <c r="Y27" s="123"/>
      <c r="Z27" s="123"/>
      <c r="AA27" s="114">
        <f t="shared" si="12"/>
        <v>2.3333</v>
      </c>
      <c r="AB27" s="114">
        <f t="shared" si="13"/>
        <v>2.3333</v>
      </c>
      <c r="AC27" s="125">
        <v>2.3333</v>
      </c>
      <c r="AD27" s="123"/>
      <c r="AE27" s="114">
        <f t="shared" si="15"/>
        <v>0</v>
      </c>
      <c r="AF27" s="123"/>
      <c r="AG27" s="123"/>
      <c r="AH27" s="114">
        <f t="shared" si="16"/>
        <v>0</v>
      </c>
      <c r="AI27" s="123"/>
      <c r="AJ27" s="123"/>
      <c r="AK27" s="114">
        <f t="shared" si="18"/>
        <v>0</v>
      </c>
      <c r="AL27" s="123"/>
      <c r="AM27" s="123"/>
      <c r="AN27" s="66"/>
    </row>
    <row r="28" ht="22.8" customHeight="1" spans="1:40">
      <c r="A28" s="115"/>
      <c r="B28" s="111" t="s">
        <v>179</v>
      </c>
      <c r="C28" s="111" t="s">
        <v>127</v>
      </c>
      <c r="D28" s="112">
        <v>112104</v>
      </c>
      <c r="E28" s="113" t="s">
        <v>187</v>
      </c>
      <c r="F28" s="114">
        <f t="shared" si="2"/>
        <v>4.698</v>
      </c>
      <c r="G28" s="114">
        <f t="shared" si="3"/>
        <v>4.698</v>
      </c>
      <c r="H28" s="114">
        <f t="shared" si="21"/>
        <v>4.698</v>
      </c>
      <c r="I28" s="123">
        <v>4.698</v>
      </c>
      <c r="J28" s="123"/>
      <c r="K28" s="114">
        <f t="shared" si="5"/>
        <v>0</v>
      </c>
      <c r="L28" s="123"/>
      <c r="M28" s="123"/>
      <c r="N28" s="114">
        <f t="shared" si="6"/>
        <v>0</v>
      </c>
      <c r="O28" s="123"/>
      <c r="P28" s="123"/>
      <c r="Q28" s="114">
        <f t="shared" si="19"/>
        <v>0</v>
      </c>
      <c r="R28" s="114">
        <f t="shared" si="8"/>
        <v>0</v>
      </c>
      <c r="S28" s="123"/>
      <c r="T28" s="123"/>
      <c r="U28" s="114">
        <f t="shared" si="9"/>
        <v>0</v>
      </c>
      <c r="V28" s="123"/>
      <c r="W28" s="123"/>
      <c r="X28" s="114">
        <f t="shared" si="11"/>
        <v>0</v>
      </c>
      <c r="Y28" s="123"/>
      <c r="Z28" s="123"/>
      <c r="AA28" s="114">
        <f t="shared" si="12"/>
        <v>0</v>
      </c>
      <c r="AB28" s="114">
        <f t="shared" si="13"/>
        <v>0</v>
      </c>
      <c r="AC28" s="123"/>
      <c r="AD28" s="123"/>
      <c r="AE28" s="114">
        <f t="shared" si="15"/>
        <v>0</v>
      </c>
      <c r="AF28" s="123"/>
      <c r="AG28" s="123"/>
      <c r="AH28" s="114">
        <f t="shared" si="16"/>
        <v>0</v>
      </c>
      <c r="AI28" s="123"/>
      <c r="AJ28" s="123"/>
      <c r="AK28" s="114">
        <f t="shared" si="18"/>
        <v>0</v>
      </c>
      <c r="AL28" s="123"/>
      <c r="AM28" s="123"/>
      <c r="AN28" s="66"/>
    </row>
    <row r="29" ht="22.8" customHeight="1" spans="1:40">
      <c r="A29" s="115"/>
      <c r="B29" s="111" t="s">
        <v>179</v>
      </c>
      <c r="C29" s="111" t="s">
        <v>188</v>
      </c>
      <c r="D29" s="112">
        <v>112001</v>
      </c>
      <c r="E29" s="113" t="s">
        <v>189</v>
      </c>
      <c r="F29" s="114">
        <f t="shared" si="2"/>
        <v>24.0022</v>
      </c>
      <c r="G29" s="114">
        <f t="shared" si="3"/>
        <v>23.0937</v>
      </c>
      <c r="H29" s="114">
        <f t="shared" si="21"/>
        <v>23.0937</v>
      </c>
      <c r="I29" s="123">
        <v>23.0937</v>
      </c>
      <c r="J29" s="123"/>
      <c r="K29" s="114">
        <f t="shared" si="5"/>
        <v>0</v>
      </c>
      <c r="L29" s="123"/>
      <c r="M29" s="123"/>
      <c r="N29" s="114">
        <f t="shared" si="6"/>
        <v>0</v>
      </c>
      <c r="O29" s="123"/>
      <c r="P29" s="123"/>
      <c r="Q29" s="114">
        <f t="shared" si="19"/>
        <v>0</v>
      </c>
      <c r="R29" s="114">
        <f t="shared" si="8"/>
        <v>0</v>
      </c>
      <c r="S29" s="123"/>
      <c r="T29" s="123"/>
      <c r="U29" s="114">
        <f t="shared" si="9"/>
        <v>0</v>
      </c>
      <c r="V29" s="123"/>
      <c r="W29" s="123"/>
      <c r="X29" s="114">
        <f t="shared" si="11"/>
        <v>0</v>
      </c>
      <c r="Y29" s="123"/>
      <c r="Z29" s="123"/>
      <c r="AA29" s="114">
        <f t="shared" si="12"/>
        <v>0.9085</v>
      </c>
      <c r="AB29" s="114">
        <f t="shared" si="13"/>
        <v>0.9085</v>
      </c>
      <c r="AC29" s="125">
        <v>0.9085</v>
      </c>
      <c r="AD29" s="123"/>
      <c r="AE29" s="114">
        <f t="shared" si="15"/>
        <v>0</v>
      </c>
      <c r="AF29" s="123"/>
      <c r="AG29" s="123"/>
      <c r="AH29" s="114">
        <f t="shared" si="16"/>
        <v>0</v>
      </c>
      <c r="AI29" s="123"/>
      <c r="AJ29" s="123"/>
      <c r="AK29" s="114">
        <f t="shared" si="18"/>
        <v>0</v>
      </c>
      <c r="AL29" s="123"/>
      <c r="AM29" s="123"/>
      <c r="AN29" s="66"/>
    </row>
    <row r="30" ht="22.8" customHeight="1" spans="1:40">
      <c r="A30" s="115"/>
      <c r="B30" s="111" t="s">
        <v>179</v>
      </c>
      <c r="C30" s="111" t="s">
        <v>188</v>
      </c>
      <c r="D30" s="112">
        <v>112102</v>
      </c>
      <c r="E30" s="113" t="s">
        <v>189</v>
      </c>
      <c r="F30" s="114">
        <f t="shared" si="2"/>
        <v>4.2494</v>
      </c>
      <c r="G30" s="114">
        <f t="shared" si="3"/>
        <v>4.2494</v>
      </c>
      <c r="H30" s="114">
        <f t="shared" si="21"/>
        <v>4.2494</v>
      </c>
      <c r="I30" s="123">
        <v>4.2494</v>
      </c>
      <c r="J30" s="123"/>
      <c r="K30" s="114">
        <f t="shared" si="5"/>
        <v>0</v>
      </c>
      <c r="L30" s="123"/>
      <c r="M30" s="123"/>
      <c r="N30" s="114">
        <f t="shared" si="6"/>
        <v>0</v>
      </c>
      <c r="O30" s="123"/>
      <c r="P30" s="123"/>
      <c r="Q30" s="114">
        <f t="shared" si="19"/>
        <v>0</v>
      </c>
      <c r="R30" s="114">
        <f t="shared" si="8"/>
        <v>0</v>
      </c>
      <c r="S30" s="123"/>
      <c r="T30" s="123"/>
      <c r="U30" s="114">
        <f t="shared" si="9"/>
        <v>0</v>
      </c>
      <c r="V30" s="123"/>
      <c r="W30" s="123"/>
      <c r="X30" s="114">
        <f t="shared" si="11"/>
        <v>0</v>
      </c>
      <c r="Y30" s="123"/>
      <c r="Z30" s="123"/>
      <c r="AA30" s="114">
        <f t="shared" si="12"/>
        <v>0</v>
      </c>
      <c r="AB30" s="114">
        <f t="shared" si="13"/>
        <v>0</v>
      </c>
      <c r="AC30" s="123"/>
      <c r="AD30" s="123"/>
      <c r="AE30" s="114">
        <f t="shared" si="15"/>
        <v>0</v>
      </c>
      <c r="AF30" s="123"/>
      <c r="AG30" s="123"/>
      <c r="AH30" s="114">
        <f t="shared" si="16"/>
        <v>0</v>
      </c>
      <c r="AI30" s="123"/>
      <c r="AJ30" s="123"/>
      <c r="AK30" s="114">
        <f t="shared" si="18"/>
        <v>0</v>
      </c>
      <c r="AL30" s="123"/>
      <c r="AM30" s="123"/>
      <c r="AN30" s="66"/>
    </row>
    <row r="31" ht="22.8" customHeight="1" spans="1:40">
      <c r="A31" s="115"/>
      <c r="B31" s="111" t="s">
        <v>179</v>
      </c>
      <c r="C31" s="111" t="s">
        <v>188</v>
      </c>
      <c r="D31" s="112">
        <v>112103</v>
      </c>
      <c r="E31" s="113" t="s">
        <v>189</v>
      </c>
      <c r="F31" s="114">
        <f t="shared" si="2"/>
        <v>6.4747</v>
      </c>
      <c r="G31" s="114">
        <f t="shared" si="3"/>
        <v>6.4747</v>
      </c>
      <c r="H31" s="114">
        <f t="shared" si="21"/>
        <v>6.4747</v>
      </c>
      <c r="I31" s="123">
        <v>6.4747</v>
      </c>
      <c r="J31" s="123"/>
      <c r="K31" s="114">
        <f t="shared" si="5"/>
        <v>0</v>
      </c>
      <c r="L31" s="123"/>
      <c r="M31" s="123"/>
      <c r="N31" s="114">
        <f t="shared" si="6"/>
        <v>0</v>
      </c>
      <c r="O31" s="123"/>
      <c r="P31" s="123"/>
      <c r="Q31" s="114">
        <f t="shared" si="19"/>
        <v>0</v>
      </c>
      <c r="R31" s="114">
        <f t="shared" si="8"/>
        <v>0</v>
      </c>
      <c r="S31" s="123"/>
      <c r="T31" s="123"/>
      <c r="U31" s="114">
        <f t="shared" si="9"/>
        <v>0</v>
      </c>
      <c r="V31" s="123"/>
      <c r="W31" s="123"/>
      <c r="X31" s="114">
        <f t="shared" si="11"/>
        <v>0</v>
      </c>
      <c r="Y31" s="123"/>
      <c r="Z31" s="123"/>
      <c r="AA31" s="114">
        <f t="shared" si="12"/>
        <v>0</v>
      </c>
      <c r="AB31" s="114">
        <f t="shared" si="13"/>
        <v>0</v>
      </c>
      <c r="AC31" s="123"/>
      <c r="AD31" s="123"/>
      <c r="AE31" s="114">
        <f t="shared" si="15"/>
        <v>0</v>
      </c>
      <c r="AF31" s="123"/>
      <c r="AG31" s="123"/>
      <c r="AH31" s="114">
        <f t="shared" si="16"/>
        <v>0</v>
      </c>
      <c r="AI31" s="123"/>
      <c r="AJ31" s="123"/>
      <c r="AK31" s="114">
        <f t="shared" si="18"/>
        <v>0</v>
      </c>
      <c r="AL31" s="123"/>
      <c r="AM31" s="123"/>
      <c r="AN31" s="66"/>
    </row>
    <row r="32" ht="22.8" customHeight="1" spans="1:40">
      <c r="A32" s="115"/>
      <c r="B32" s="111" t="s">
        <v>179</v>
      </c>
      <c r="C32" s="111" t="s">
        <v>188</v>
      </c>
      <c r="D32" s="112">
        <v>112104</v>
      </c>
      <c r="E32" s="113" t="s">
        <v>189</v>
      </c>
      <c r="F32" s="114">
        <f t="shared" si="2"/>
        <v>2.7218</v>
      </c>
      <c r="G32" s="114">
        <f t="shared" si="3"/>
        <v>2.349</v>
      </c>
      <c r="H32" s="114">
        <f t="shared" si="21"/>
        <v>2.349</v>
      </c>
      <c r="I32" s="123">
        <v>2.349</v>
      </c>
      <c r="J32" s="123"/>
      <c r="K32" s="114">
        <f t="shared" si="5"/>
        <v>0</v>
      </c>
      <c r="L32" s="123"/>
      <c r="M32" s="123"/>
      <c r="N32" s="114">
        <f t="shared" si="6"/>
        <v>0</v>
      </c>
      <c r="O32" s="123"/>
      <c r="P32" s="123"/>
      <c r="Q32" s="114">
        <f t="shared" si="19"/>
        <v>0</v>
      </c>
      <c r="R32" s="114">
        <f t="shared" si="8"/>
        <v>0</v>
      </c>
      <c r="S32" s="123"/>
      <c r="T32" s="123"/>
      <c r="U32" s="114">
        <f t="shared" si="9"/>
        <v>0</v>
      </c>
      <c r="V32" s="123"/>
      <c r="W32" s="123"/>
      <c r="X32" s="114">
        <f t="shared" si="11"/>
        <v>0</v>
      </c>
      <c r="Y32" s="123"/>
      <c r="Z32" s="123"/>
      <c r="AA32" s="114">
        <f t="shared" si="12"/>
        <v>0.3728</v>
      </c>
      <c r="AB32" s="114">
        <f t="shared" si="13"/>
        <v>0.3728</v>
      </c>
      <c r="AC32" s="125">
        <v>0.3728</v>
      </c>
      <c r="AD32" s="123"/>
      <c r="AE32" s="114">
        <f t="shared" si="15"/>
        <v>0</v>
      </c>
      <c r="AF32" s="123"/>
      <c r="AG32" s="123"/>
      <c r="AH32" s="114">
        <f t="shared" si="16"/>
        <v>0</v>
      </c>
      <c r="AI32" s="123"/>
      <c r="AJ32" s="123"/>
      <c r="AK32" s="114">
        <f t="shared" si="18"/>
        <v>0</v>
      </c>
      <c r="AL32" s="123"/>
      <c r="AM32" s="123"/>
      <c r="AN32" s="66"/>
    </row>
    <row r="33" ht="22.8" customHeight="1" spans="1:40">
      <c r="A33" s="115"/>
      <c r="B33" s="111" t="s">
        <v>179</v>
      </c>
      <c r="C33" s="111" t="s">
        <v>190</v>
      </c>
      <c r="D33" s="112"/>
      <c r="E33" s="113" t="s">
        <v>191</v>
      </c>
      <c r="F33" s="114">
        <f t="shared" si="2"/>
        <v>4.4969</v>
      </c>
      <c r="G33" s="114">
        <f t="shared" si="3"/>
        <v>3.826</v>
      </c>
      <c r="H33" s="114">
        <f t="shared" si="21"/>
        <v>3.826</v>
      </c>
      <c r="I33" s="123">
        <v>3.826</v>
      </c>
      <c r="J33" s="123"/>
      <c r="K33" s="114">
        <f t="shared" si="5"/>
        <v>0</v>
      </c>
      <c r="L33" s="123"/>
      <c r="M33" s="123"/>
      <c r="N33" s="114">
        <f t="shared" si="6"/>
        <v>0</v>
      </c>
      <c r="O33" s="123"/>
      <c r="P33" s="123"/>
      <c r="Q33" s="114">
        <f t="shared" si="19"/>
        <v>0</v>
      </c>
      <c r="R33" s="114">
        <f t="shared" si="8"/>
        <v>0</v>
      </c>
      <c r="S33" s="123"/>
      <c r="T33" s="123"/>
      <c r="U33" s="114">
        <f t="shared" si="9"/>
        <v>0</v>
      </c>
      <c r="V33" s="123"/>
      <c r="W33" s="123"/>
      <c r="X33" s="114">
        <f t="shared" si="11"/>
        <v>0</v>
      </c>
      <c r="Y33" s="123"/>
      <c r="Z33" s="123"/>
      <c r="AA33" s="114">
        <f t="shared" si="12"/>
        <v>0.6709</v>
      </c>
      <c r="AB33" s="114">
        <f t="shared" si="13"/>
        <v>0.6709</v>
      </c>
      <c r="AC33" s="123">
        <f>SUM(AC34:AC41)</f>
        <v>0.6709</v>
      </c>
      <c r="AD33" s="123"/>
      <c r="AE33" s="114">
        <f t="shared" si="15"/>
        <v>0</v>
      </c>
      <c r="AF33" s="123"/>
      <c r="AG33" s="123"/>
      <c r="AH33" s="114">
        <f t="shared" si="16"/>
        <v>0</v>
      </c>
      <c r="AI33" s="123"/>
      <c r="AJ33" s="123"/>
      <c r="AK33" s="114">
        <f t="shared" si="18"/>
        <v>0</v>
      </c>
      <c r="AL33" s="123"/>
      <c r="AM33" s="123"/>
      <c r="AN33" s="66"/>
    </row>
    <row r="34" ht="22.8" customHeight="1" spans="1:40">
      <c r="A34" s="115"/>
      <c r="B34" s="111" t="s">
        <v>179</v>
      </c>
      <c r="C34" s="111" t="s">
        <v>190</v>
      </c>
      <c r="D34" s="112">
        <v>112001</v>
      </c>
      <c r="E34" s="113" t="s">
        <v>192</v>
      </c>
      <c r="F34" s="114">
        <f t="shared" si="2"/>
        <v>0.585</v>
      </c>
      <c r="G34" s="114">
        <f t="shared" si="3"/>
        <v>0.585</v>
      </c>
      <c r="H34" s="114">
        <f t="shared" si="21"/>
        <v>0.585</v>
      </c>
      <c r="I34" s="124">
        <v>0.585</v>
      </c>
      <c r="J34" s="124"/>
      <c r="K34" s="114">
        <f t="shared" si="5"/>
        <v>0</v>
      </c>
      <c r="L34" s="124"/>
      <c r="M34" s="124"/>
      <c r="N34" s="114">
        <f t="shared" si="6"/>
        <v>0</v>
      </c>
      <c r="O34" s="124"/>
      <c r="P34" s="124"/>
      <c r="Q34" s="114">
        <f t="shared" si="19"/>
        <v>0</v>
      </c>
      <c r="R34" s="114">
        <f t="shared" si="8"/>
        <v>0</v>
      </c>
      <c r="S34" s="124"/>
      <c r="T34" s="124"/>
      <c r="U34" s="114">
        <f t="shared" si="9"/>
        <v>0</v>
      </c>
      <c r="V34" s="124"/>
      <c r="W34" s="124"/>
      <c r="X34" s="114">
        <f t="shared" si="11"/>
        <v>0</v>
      </c>
      <c r="Y34" s="124">
        <f>Y35</f>
        <v>0</v>
      </c>
      <c r="Z34" s="124">
        <f>Z35</f>
        <v>0</v>
      </c>
      <c r="AA34" s="114">
        <f t="shared" si="12"/>
        <v>0</v>
      </c>
      <c r="AB34" s="114">
        <f t="shared" si="13"/>
        <v>0</v>
      </c>
      <c r="AC34" s="124"/>
      <c r="AD34" s="124"/>
      <c r="AE34" s="114">
        <f t="shared" si="15"/>
        <v>0</v>
      </c>
      <c r="AF34" s="124"/>
      <c r="AG34" s="124"/>
      <c r="AH34" s="114">
        <f t="shared" si="16"/>
        <v>0</v>
      </c>
      <c r="AI34" s="124"/>
      <c r="AJ34" s="124"/>
      <c r="AK34" s="114">
        <f t="shared" si="18"/>
        <v>0</v>
      </c>
      <c r="AL34" s="124"/>
      <c r="AM34" s="124"/>
      <c r="AN34" s="66"/>
    </row>
    <row r="35" ht="22.8" customHeight="1" spans="1:40">
      <c r="A35" s="106"/>
      <c r="B35" s="111" t="s">
        <v>179</v>
      </c>
      <c r="C35" s="111" t="s">
        <v>190</v>
      </c>
      <c r="D35" s="112">
        <v>112102</v>
      </c>
      <c r="E35" s="113" t="s">
        <v>192</v>
      </c>
      <c r="F35" s="114">
        <f t="shared" si="2"/>
        <v>0.3187</v>
      </c>
      <c r="G35" s="114">
        <f t="shared" si="3"/>
        <v>0.3187</v>
      </c>
      <c r="H35" s="114">
        <f t="shared" si="21"/>
        <v>0.3187</v>
      </c>
      <c r="I35" s="123">
        <v>0.3187</v>
      </c>
      <c r="J35" s="123"/>
      <c r="K35" s="114">
        <f t="shared" si="5"/>
        <v>0</v>
      </c>
      <c r="L35" s="123"/>
      <c r="M35" s="123"/>
      <c r="N35" s="114">
        <f t="shared" si="6"/>
        <v>0</v>
      </c>
      <c r="O35" s="123"/>
      <c r="P35" s="123"/>
      <c r="Q35" s="114">
        <f t="shared" si="19"/>
        <v>0</v>
      </c>
      <c r="R35" s="114">
        <f t="shared" si="8"/>
        <v>0</v>
      </c>
      <c r="S35" s="123"/>
      <c r="T35" s="123"/>
      <c r="U35" s="114">
        <f t="shared" si="9"/>
        <v>0</v>
      </c>
      <c r="V35" s="123"/>
      <c r="W35" s="123"/>
      <c r="X35" s="114">
        <f t="shared" si="11"/>
        <v>0</v>
      </c>
      <c r="Y35" s="123"/>
      <c r="Z35" s="123"/>
      <c r="AA35" s="114">
        <f t="shared" si="12"/>
        <v>0</v>
      </c>
      <c r="AB35" s="114">
        <f t="shared" si="13"/>
        <v>0</v>
      </c>
      <c r="AC35" s="123"/>
      <c r="AD35" s="123"/>
      <c r="AE35" s="114">
        <f t="shared" si="15"/>
        <v>0</v>
      </c>
      <c r="AF35" s="123"/>
      <c r="AG35" s="123"/>
      <c r="AH35" s="114">
        <f t="shared" si="16"/>
        <v>0</v>
      </c>
      <c r="AI35" s="123"/>
      <c r="AJ35" s="123"/>
      <c r="AK35" s="114">
        <f t="shared" si="18"/>
        <v>0</v>
      </c>
      <c r="AL35" s="123"/>
      <c r="AM35" s="123"/>
      <c r="AN35" s="66"/>
    </row>
    <row r="36" ht="22.8" customHeight="1" spans="1:40">
      <c r="A36" s="115"/>
      <c r="B36" s="111" t="s">
        <v>179</v>
      </c>
      <c r="C36" s="111" t="s">
        <v>190</v>
      </c>
      <c r="D36" s="112">
        <v>112103</v>
      </c>
      <c r="E36" s="113" t="s">
        <v>192</v>
      </c>
      <c r="F36" s="114">
        <f t="shared" si="2"/>
        <v>0.7004</v>
      </c>
      <c r="G36" s="114">
        <f t="shared" si="3"/>
        <v>0.4856</v>
      </c>
      <c r="H36" s="114">
        <f t="shared" si="21"/>
        <v>0.4856</v>
      </c>
      <c r="I36" s="123">
        <v>0.4856</v>
      </c>
      <c r="J36" s="123"/>
      <c r="K36" s="114">
        <f t="shared" si="5"/>
        <v>0</v>
      </c>
      <c r="L36" s="123"/>
      <c r="M36" s="123"/>
      <c r="N36" s="114">
        <f t="shared" si="6"/>
        <v>0</v>
      </c>
      <c r="O36" s="123"/>
      <c r="P36" s="123"/>
      <c r="Q36" s="114">
        <f t="shared" si="19"/>
        <v>0</v>
      </c>
      <c r="R36" s="114">
        <f t="shared" si="8"/>
        <v>0</v>
      </c>
      <c r="S36" s="123"/>
      <c r="T36" s="123"/>
      <c r="U36" s="114">
        <f t="shared" si="9"/>
        <v>0</v>
      </c>
      <c r="V36" s="123"/>
      <c r="W36" s="123"/>
      <c r="X36" s="114">
        <f t="shared" si="11"/>
        <v>0</v>
      </c>
      <c r="Y36" s="123"/>
      <c r="Z36" s="123"/>
      <c r="AA36" s="114">
        <f t="shared" si="12"/>
        <v>0.2148</v>
      </c>
      <c r="AB36" s="114">
        <f t="shared" si="13"/>
        <v>0.2148</v>
      </c>
      <c r="AC36" s="125">
        <v>0.2148</v>
      </c>
      <c r="AD36" s="123"/>
      <c r="AE36" s="114">
        <f t="shared" si="15"/>
        <v>0</v>
      </c>
      <c r="AF36" s="123"/>
      <c r="AG36" s="123"/>
      <c r="AH36" s="114">
        <f t="shared" si="16"/>
        <v>0</v>
      </c>
      <c r="AI36" s="123"/>
      <c r="AJ36" s="123"/>
      <c r="AK36" s="114">
        <f t="shared" si="18"/>
        <v>0</v>
      </c>
      <c r="AL36" s="123"/>
      <c r="AM36" s="123"/>
      <c r="AN36" s="66"/>
    </row>
    <row r="37" ht="22.8" customHeight="1" spans="1:40">
      <c r="A37" s="115"/>
      <c r="B37" s="111" t="s">
        <v>179</v>
      </c>
      <c r="C37" s="111" t="s">
        <v>190</v>
      </c>
      <c r="D37" s="112">
        <v>112104</v>
      </c>
      <c r="E37" s="113" t="s">
        <v>192</v>
      </c>
      <c r="F37" s="114">
        <f t="shared" si="2"/>
        <v>0.1762</v>
      </c>
      <c r="G37" s="114">
        <f t="shared" si="3"/>
        <v>0.1762</v>
      </c>
      <c r="H37" s="114">
        <f t="shared" si="21"/>
        <v>0.1762</v>
      </c>
      <c r="I37" s="124">
        <v>0.1762</v>
      </c>
      <c r="J37" s="124"/>
      <c r="K37" s="114">
        <f t="shared" si="5"/>
        <v>0</v>
      </c>
      <c r="L37" s="124"/>
      <c r="M37" s="124"/>
      <c r="N37" s="114">
        <f t="shared" si="6"/>
        <v>0</v>
      </c>
      <c r="O37" s="124"/>
      <c r="P37" s="124"/>
      <c r="Q37" s="114">
        <f t="shared" si="19"/>
        <v>0</v>
      </c>
      <c r="R37" s="114">
        <f t="shared" si="8"/>
        <v>0</v>
      </c>
      <c r="S37" s="124"/>
      <c r="T37" s="124"/>
      <c r="U37" s="114">
        <f t="shared" si="9"/>
        <v>0</v>
      </c>
      <c r="V37" s="124"/>
      <c r="W37" s="124"/>
      <c r="X37" s="114">
        <f t="shared" si="11"/>
        <v>0</v>
      </c>
      <c r="Y37" s="124">
        <f>SUM(Y38:Y39,Y43:Y44)</f>
        <v>0</v>
      </c>
      <c r="Z37" s="124">
        <f>SUM(Z38:Z39,Z43:Z44)</f>
        <v>0</v>
      </c>
      <c r="AA37" s="114">
        <f t="shared" si="12"/>
        <v>0</v>
      </c>
      <c r="AB37" s="114">
        <f t="shared" si="13"/>
        <v>0</v>
      </c>
      <c r="AC37" s="124"/>
      <c r="AD37" s="124"/>
      <c r="AE37" s="114">
        <f t="shared" si="15"/>
        <v>0</v>
      </c>
      <c r="AF37" s="124"/>
      <c r="AG37" s="124"/>
      <c r="AH37" s="114">
        <f t="shared" si="16"/>
        <v>0</v>
      </c>
      <c r="AI37" s="124"/>
      <c r="AJ37" s="124"/>
      <c r="AK37" s="114">
        <f t="shared" si="18"/>
        <v>0</v>
      </c>
      <c r="AL37" s="124"/>
      <c r="AM37" s="124"/>
      <c r="AN37" s="66"/>
    </row>
    <row r="38" ht="22.8" customHeight="1" spans="1:40">
      <c r="A38" s="106"/>
      <c r="B38" s="111" t="s">
        <v>179</v>
      </c>
      <c r="C38" s="111" t="s">
        <v>190</v>
      </c>
      <c r="D38" s="112">
        <v>112001</v>
      </c>
      <c r="E38" s="113" t="s">
        <v>193</v>
      </c>
      <c r="F38" s="114">
        <f t="shared" si="2"/>
        <v>1.8995</v>
      </c>
      <c r="G38" s="114">
        <f t="shared" si="3"/>
        <v>1.4434</v>
      </c>
      <c r="H38" s="114">
        <f t="shared" si="21"/>
        <v>1.4434</v>
      </c>
      <c r="I38" s="124">
        <v>1.4434</v>
      </c>
      <c r="J38" s="124"/>
      <c r="K38" s="114">
        <f t="shared" si="5"/>
        <v>0</v>
      </c>
      <c r="L38" s="124"/>
      <c r="M38" s="124"/>
      <c r="N38" s="114">
        <f t="shared" si="6"/>
        <v>0</v>
      </c>
      <c r="O38" s="124"/>
      <c r="P38" s="124"/>
      <c r="Q38" s="114">
        <f t="shared" si="19"/>
        <v>0</v>
      </c>
      <c r="R38" s="114">
        <f t="shared" si="8"/>
        <v>0</v>
      </c>
      <c r="S38" s="124"/>
      <c r="T38" s="124"/>
      <c r="U38" s="114">
        <f t="shared" si="9"/>
        <v>0</v>
      </c>
      <c r="V38" s="124"/>
      <c r="W38" s="124"/>
      <c r="X38" s="114">
        <f t="shared" si="11"/>
        <v>0</v>
      </c>
      <c r="Y38" s="124"/>
      <c r="Z38" s="124"/>
      <c r="AA38" s="114">
        <f t="shared" si="12"/>
        <v>0.4561</v>
      </c>
      <c r="AB38" s="114">
        <f t="shared" si="13"/>
        <v>0.4561</v>
      </c>
      <c r="AC38" s="126">
        <v>0.4561</v>
      </c>
      <c r="AD38" s="124"/>
      <c r="AE38" s="114">
        <f t="shared" si="15"/>
        <v>0</v>
      </c>
      <c r="AF38" s="124"/>
      <c r="AG38" s="124"/>
      <c r="AH38" s="114">
        <f t="shared" si="16"/>
        <v>0</v>
      </c>
      <c r="AI38" s="124"/>
      <c r="AJ38" s="124"/>
      <c r="AK38" s="114">
        <f t="shared" si="18"/>
        <v>0</v>
      </c>
      <c r="AL38" s="124"/>
      <c r="AM38" s="124"/>
      <c r="AN38" s="66"/>
    </row>
    <row r="39" ht="22.8" customHeight="1" spans="1:40">
      <c r="A39" s="115"/>
      <c r="B39" s="111" t="s">
        <v>179</v>
      </c>
      <c r="C39" s="111" t="s">
        <v>190</v>
      </c>
      <c r="D39" s="112">
        <v>112102</v>
      </c>
      <c r="E39" s="113" t="s">
        <v>193</v>
      </c>
      <c r="F39" s="114">
        <f t="shared" si="2"/>
        <v>0.2656</v>
      </c>
      <c r="G39" s="114">
        <f t="shared" si="3"/>
        <v>0.2656</v>
      </c>
      <c r="H39" s="114">
        <f t="shared" si="21"/>
        <v>0.2656</v>
      </c>
      <c r="I39" s="124">
        <v>0.2656</v>
      </c>
      <c r="J39" s="124"/>
      <c r="K39" s="114">
        <f t="shared" si="5"/>
        <v>0</v>
      </c>
      <c r="L39" s="124"/>
      <c r="M39" s="124"/>
      <c r="N39" s="114">
        <f t="shared" si="6"/>
        <v>0</v>
      </c>
      <c r="O39" s="124"/>
      <c r="P39" s="124"/>
      <c r="Q39" s="114">
        <f t="shared" si="19"/>
        <v>0</v>
      </c>
      <c r="R39" s="114">
        <f t="shared" si="8"/>
        <v>0</v>
      </c>
      <c r="S39" s="124"/>
      <c r="T39" s="124"/>
      <c r="U39" s="114">
        <f t="shared" si="9"/>
        <v>0</v>
      </c>
      <c r="V39" s="124"/>
      <c r="W39" s="124"/>
      <c r="X39" s="114">
        <f t="shared" si="11"/>
        <v>0</v>
      </c>
      <c r="Y39" s="124">
        <f>SUM(Y40:Y42)</f>
        <v>0</v>
      </c>
      <c r="Z39" s="124">
        <f>SUM(Z40:Z42)</f>
        <v>0</v>
      </c>
      <c r="AA39" s="114">
        <f t="shared" si="12"/>
        <v>0</v>
      </c>
      <c r="AB39" s="114">
        <f t="shared" si="13"/>
        <v>0</v>
      </c>
      <c r="AC39" s="124"/>
      <c r="AD39" s="124"/>
      <c r="AE39" s="114">
        <f t="shared" si="15"/>
        <v>0</v>
      </c>
      <c r="AF39" s="124"/>
      <c r="AG39" s="124"/>
      <c r="AH39" s="114">
        <f t="shared" si="16"/>
        <v>0</v>
      </c>
      <c r="AI39" s="124"/>
      <c r="AJ39" s="124"/>
      <c r="AK39" s="114">
        <f t="shared" si="18"/>
        <v>0</v>
      </c>
      <c r="AL39" s="124"/>
      <c r="AM39" s="124"/>
      <c r="AN39" s="66"/>
    </row>
    <row r="40" ht="22.8" customHeight="1" spans="1:40">
      <c r="A40" s="106"/>
      <c r="B40" s="111" t="s">
        <v>179</v>
      </c>
      <c r="C40" s="111" t="s">
        <v>190</v>
      </c>
      <c r="D40" s="112">
        <v>112103</v>
      </c>
      <c r="E40" s="113" t="s">
        <v>193</v>
      </c>
      <c r="F40" s="114">
        <f t="shared" si="2"/>
        <v>0.4047</v>
      </c>
      <c r="G40" s="114">
        <f t="shared" si="3"/>
        <v>0.4047</v>
      </c>
      <c r="H40" s="114">
        <f t="shared" si="21"/>
        <v>0.4047</v>
      </c>
      <c r="I40" s="123">
        <v>0.4047</v>
      </c>
      <c r="J40" s="123"/>
      <c r="K40" s="114">
        <f t="shared" si="5"/>
        <v>0</v>
      </c>
      <c r="L40" s="123"/>
      <c r="M40" s="123"/>
      <c r="N40" s="114">
        <f t="shared" si="6"/>
        <v>0</v>
      </c>
      <c r="O40" s="123"/>
      <c r="P40" s="123"/>
      <c r="Q40" s="114">
        <f t="shared" si="19"/>
        <v>0</v>
      </c>
      <c r="R40" s="114">
        <f t="shared" si="8"/>
        <v>0</v>
      </c>
      <c r="S40" s="123"/>
      <c r="T40" s="123"/>
      <c r="U40" s="114">
        <f t="shared" si="9"/>
        <v>0</v>
      </c>
      <c r="V40" s="123"/>
      <c r="W40" s="123"/>
      <c r="X40" s="114">
        <f t="shared" si="11"/>
        <v>0</v>
      </c>
      <c r="Y40" s="123"/>
      <c r="Z40" s="123"/>
      <c r="AA40" s="114">
        <f t="shared" si="12"/>
        <v>0</v>
      </c>
      <c r="AB40" s="114">
        <f t="shared" si="13"/>
        <v>0</v>
      </c>
      <c r="AC40" s="123"/>
      <c r="AD40" s="123"/>
      <c r="AE40" s="114">
        <f t="shared" si="15"/>
        <v>0</v>
      </c>
      <c r="AF40" s="123"/>
      <c r="AG40" s="123"/>
      <c r="AH40" s="114">
        <f t="shared" si="16"/>
        <v>0</v>
      </c>
      <c r="AI40" s="123"/>
      <c r="AJ40" s="123"/>
      <c r="AK40" s="114">
        <f t="shared" si="18"/>
        <v>0</v>
      </c>
      <c r="AL40" s="123"/>
      <c r="AM40" s="123"/>
      <c r="AN40" s="66"/>
    </row>
    <row r="41" ht="22.8" customHeight="1" spans="1:40">
      <c r="A41" s="106"/>
      <c r="B41" s="111" t="s">
        <v>179</v>
      </c>
      <c r="C41" s="111" t="s">
        <v>190</v>
      </c>
      <c r="D41" s="112">
        <v>112104</v>
      </c>
      <c r="E41" s="113" t="s">
        <v>193</v>
      </c>
      <c r="F41" s="114">
        <f t="shared" si="2"/>
        <v>0.1468</v>
      </c>
      <c r="G41" s="114">
        <f t="shared" si="3"/>
        <v>0.1468</v>
      </c>
      <c r="H41" s="114">
        <f t="shared" si="21"/>
        <v>0.1468</v>
      </c>
      <c r="I41" s="123">
        <v>0.1468</v>
      </c>
      <c r="J41" s="123"/>
      <c r="K41" s="114">
        <f t="shared" si="5"/>
        <v>0</v>
      </c>
      <c r="L41" s="123"/>
      <c r="M41" s="123"/>
      <c r="N41" s="114">
        <f t="shared" si="6"/>
        <v>0</v>
      </c>
      <c r="O41" s="123"/>
      <c r="P41" s="123"/>
      <c r="Q41" s="114">
        <f t="shared" si="19"/>
        <v>0</v>
      </c>
      <c r="R41" s="114">
        <f t="shared" si="8"/>
        <v>0</v>
      </c>
      <c r="S41" s="123"/>
      <c r="T41" s="123"/>
      <c r="U41" s="114">
        <f t="shared" si="9"/>
        <v>0</v>
      </c>
      <c r="V41" s="123"/>
      <c r="W41" s="123"/>
      <c r="X41" s="114">
        <f t="shared" si="11"/>
        <v>0</v>
      </c>
      <c r="Y41" s="123"/>
      <c r="Z41" s="123"/>
      <c r="AA41" s="114">
        <f t="shared" si="12"/>
        <v>0</v>
      </c>
      <c r="AB41" s="114">
        <f t="shared" si="13"/>
        <v>0</v>
      </c>
      <c r="AC41" s="123"/>
      <c r="AD41" s="123"/>
      <c r="AE41" s="114">
        <f t="shared" si="15"/>
        <v>0</v>
      </c>
      <c r="AF41" s="123"/>
      <c r="AG41" s="123"/>
      <c r="AH41" s="114">
        <f t="shared" si="16"/>
        <v>0</v>
      </c>
      <c r="AI41" s="123"/>
      <c r="AJ41" s="123"/>
      <c r="AK41" s="114">
        <f t="shared" si="18"/>
        <v>0</v>
      </c>
      <c r="AL41" s="123"/>
      <c r="AM41" s="123"/>
      <c r="AN41" s="66"/>
    </row>
    <row r="42" ht="22.8" customHeight="1" spans="1:40">
      <c r="A42" s="106"/>
      <c r="B42" s="111" t="s">
        <v>179</v>
      </c>
      <c r="C42" s="111" t="s">
        <v>194</v>
      </c>
      <c r="D42" s="112">
        <v>112001</v>
      </c>
      <c r="E42" s="113" t="s">
        <v>195</v>
      </c>
      <c r="F42" s="114">
        <f t="shared" si="2"/>
        <v>34.7622</v>
      </c>
      <c r="G42" s="114">
        <f t="shared" si="3"/>
        <v>34.6406</v>
      </c>
      <c r="H42" s="114">
        <f t="shared" si="21"/>
        <v>34.6406</v>
      </c>
      <c r="I42" s="123">
        <v>34.6406</v>
      </c>
      <c r="J42" s="123"/>
      <c r="K42" s="114">
        <f t="shared" si="5"/>
        <v>0</v>
      </c>
      <c r="L42" s="123"/>
      <c r="M42" s="123"/>
      <c r="N42" s="114">
        <f t="shared" si="6"/>
        <v>0</v>
      </c>
      <c r="O42" s="123"/>
      <c r="P42" s="123"/>
      <c r="Q42" s="114">
        <f t="shared" si="19"/>
        <v>0</v>
      </c>
      <c r="R42" s="114">
        <f t="shared" si="8"/>
        <v>0</v>
      </c>
      <c r="S42" s="123"/>
      <c r="T42" s="123"/>
      <c r="U42" s="114">
        <f t="shared" si="9"/>
        <v>0</v>
      </c>
      <c r="V42" s="123"/>
      <c r="W42" s="123"/>
      <c r="X42" s="114">
        <f t="shared" si="11"/>
        <v>0</v>
      </c>
      <c r="Y42" s="123"/>
      <c r="Z42" s="123"/>
      <c r="AA42" s="114">
        <f t="shared" si="12"/>
        <v>0.1216</v>
      </c>
      <c r="AB42" s="114">
        <f t="shared" si="13"/>
        <v>0.1216</v>
      </c>
      <c r="AC42" s="125">
        <v>0.1216</v>
      </c>
      <c r="AD42" s="123"/>
      <c r="AE42" s="114">
        <f t="shared" si="15"/>
        <v>0</v>
      </c>
      <c r="AF42" s="123"/>
      <c r="AG42" s="123"/>
      <c r="AH42" s="114">
        <f t="shared" si="16"/>
        <v>0</v>
      </c>
      <c r="AI42" s="123"/>
      <c r="AJ42" s="123"/>
      <c r="AK42" s="114">
        <f t="shared" si="18"/>
        <v>0</v>
      </c>
      <c r="AL42" s="123"/>
      <c r="AM42" s="123"/>
      <c r="AN42" s="66"/>
    </row>
    <row r="43" ht="22.8" customHeight="1" spans="1:40">
      <c r="A43" s="115"/>
      <c r="B43" s="111" t="s">
        <v>179</v>
      </c>
      <c r="C43" s="111" t="s">
        <v>194</v>
      </c>
      <c r="D43" s="112">
        <v>112102</v>
      </c>
      <c r="E43" s="113" t="s">
        <v>195</v>
      </c>
      <c r="F43" s="114">
        <f t="shared" si="2"/>
        <v>6.3742</v>
      </c>
      <c r="G43" s="114">
        <f t="shared" si="3"/>
        <v>6.3742</v>
      </c>
      <c r="H43" s="114">
        <f t="shared" si="21"/>
        <v>6.3742</v>
      </c>
      <c r="I43" s="123">
        <v>6.3742</v>
      </c>
      <c r="J43" s="123"/>
      <c r="K43" s="114">
        <f t="shared" si="5"/>
        <v>0</v>
      </c>
      <c r="L43" s="123"/>
      <c r="M43" s="123"/>
      <c r="N43" s="114">
        <f t="shared" si="6"/>
        <v>0</v>
      </c>
      <c r="O43" s="123"/>
      <c r="P43" s="123"/>
      <c r="Q43" s="114">
        <f t="shared" si="19"/>
        <v>0</v>
      </c>
      <c r="R43" s="114">
        <f t="shared" si="8"/>
        <v>0</v>
      </c>
      <c r="S43" s="123"/>
      <c r="T43" s="123"/>
      <c r="U43" s="114">
        <f t="shared" si="9"/>
        <v>0</v>
      </c>
      <c r="V43" s="123"/>
      <c r="W43" s="123"/>
      <c r="X43" s="114">
        <f t="shared" si="11"/>
        <v>0</v>
      </c>
      <c r="Y43" s="123"/>
      <c r="Z43" s="123"/>
      <c r="AA43" s="114">
        <f t="shared" si="12"/>
        <v>0</v>
      </c>
      <c r="AB43" s="114">
        <f t="shared" si="13"/>
        <v>0</v>
      </c>
      <c r="AC43" s="123"/>
      <c r="AD43" s="123"/>
      <c r="AE43" s="114">
        <f t="shared" si="15"/>
        <v>0</v>
      </c>
      <c r="AF43" s="123"/>
      <c r="AG43" s="123"/>
      <c r="AH43" s="114">
        <f t="shared" si="16"/>
        <v>0</v>
      </c>
      <c r="AI43" s="123"/>
      <c r="AJ43" s="123"/>
      <c r="AK43" s="114">
        <f t="shared" si="18"/>
        <v>0</v>
      </c>
      <c r="AL43" s="123"/>
      <c r="AM43" s="123"/>
      <c r="AN43" s="66"/>
    </row>
    <row r="44" ht="22.8" customHeight="1" spans="1:40">
      <c r="A44" s="115"/>
      <c r="B44" s="111" t="s">
        <v>179</v>
      </c>
      <c r="C44" s="111" t="s">
        <v>194</v>
      </c>
      <c r="D44" s="112">
        <v>112103</v>
      </c>
      <c r="E44" s="113" t="s">
        <v>195</v>
      </c>
      <c r="F44" s="114">
        <f t="shared" si="2"/>
        <v>9.7121</v>
      </c>
      <c r="G44" s="114">
        <f t="shared" si="3"/>
        <v>9.7121</v>
      </c>
      <c r="H44" s="114">
        <f t="shared" si="21"/>
        <v>9.7121</v>
      </c>
      <c r="I44" s="123">
        <v>9.7121</v>
      </c>
      <c r="J44" s="123"/>
      <c r="K44" s="114">
        <f t="shared" si="5"/>
        <v>0</v>
      </c>
      <c r="L44" s="123"/>
      <c r="M44" s="123"/>
      <c r="N44" s="114">
        <f t="shared" si="6"/>
        <v>0</v>
      </c>
      <c r="O44" s="123"/>
      <c r="P44" s="123"/>
      <c r="Q44" s="114">
        <f t="shared" si="19"/>
        <v>0</v>
      </c>
      <c r="R44" s="114">
        <f t="shared" si="8"/>
        <v>0</v>
      </c>
      <c r="S44" s="123"/>
      <c r="T44" s="123"/>
      <c r="U44" s="114">
        <f t="shared" si="9"/>
        <v>0</v>
      </c>
      <c r="V44" s="123"/>
      <c r="W44" s="123"/>
      <c r="X44" s="114">
        <f t="shared" si="11"/>
        <v>0</v>
      </c>
      <c r="Y44" s="123"/>
      <c r="Z44" s="123"/>
      <c r="AA44" s="114">
        <f t="shared" si="12"/>
        <v>0</v>
      </c>
      <c r="AB44" s="114">
        <f t="shared" si="13"/>
        <v>0</v>
      </c>
      <c r="AC44" s="123"/>
      <c r="AD44" s="123"/>
      <c r="AE44" s="114">
        <f t="shared" si="15"/>
        <v>0</v>
      </c>
      <c r="AF44" s="123"/>
      <c r="AG44" s="123"/>
      <c r="AH44" s="114">
        <f t="shared" si="16"/>
        <v>0</v>
      </c>
      <c r="AI44" s="123"/>
      <c r="AJ44" s="123"/>
      <c r="AK44" s="114">
        <f t="shared" si="18"/>
        <v>0</v>
      </c>
      <c r="AL44" s="123"/>
      <c r="AM44" s="123"/>
      <c r="AN44" s="66"/>
    </row>
    <row r="45" ht="22.8" customHeight="1" spans="1:40">
      <c r="A45" s="115"/>
      <c r="B45" s="111" t="s">
        <v>179</v>
      </c>
      <c r="C45" s="111" t="s">
        <v>194</v>
      </c>
      <c r="D45" s="112">
        <v>112104</v>
      </c>
      <c r="E45" s="113" t="s">
        <v>195</v>
      </c>
      <c r="F45" s="114">
        <f t="shared" si="2"/>
        <v>3.5235</v>
      </c>
      <c r="G45" s="114">
        <f t="shared" si="3"/>
        <v>3.5235</v>
      </c>
      <c r="H45" s="114">
        <f t="shared" si="21"/>
        <v>3.5235</v>
      </c>
      <c r="I45" s="124">
        <v>3.5235</v>
      </c>
      <c r="J45" s="124"/>
      <c r="K45" s="114">
        <f t="shared" si="5"/>
        <v>0</v>
      </c>
      <c r="L45" s="124"/>
      <c r="M45" s="124"/>
      <c r="N45" s="114">
        <f t="shared" si="6"/>
        <v>0</v>
      </c>
      <c r="O45" s="124"/>
      <c r="P45" s="124"/>
      <c r="Q45" s="114">
        <f t="shared" si="19"/>
        <v>0</v>
      </c>
      <c r="R45" s="114">
        <f t="shared" si="8"/>
        <v>0</v>
      </c>
      <c r="S45" s="124"/>
      <c r="T45" s="124"/>
      <c r="U45" s="114">
        <f t="shared" si="9"/>
        <v>0</v>
      </c>
      <c r="V45" s="124"/>
      <c r="W45" s="124"/>
      <c r="X45" s="114">
        <f t="shared" si="11"/>
        <v>0</v>
      </c>
      <c r="Y45" s="124">
        <f>SUM(Y48)</f>
        <v>0</v>
      </c>
      <c r="Z45" s="124">
        <f>SUM(Z48)</f>
        <v>0</v>
      </c>
      <c r="AA45" s="114">
        <f t="shared" si="12"/>
        <v>0</v>
      </c>
      <c r="AB45" s="114">
        <f t="shared" si="13"/>
        <v>0</v>
      </c>
      <c r="AC45" s="124"/>
      <c r="AD45" s="124"/>
      <c r="AE45" s="114">
        <f t="shared" si="15"/>
        <v>0</v>
      </c>
      <c r="AF45" s="124"/>
      <c r="AG45" s="124"/>
      <c r="AH45" s="114">
        <f t="shared" si="16"/>
        <v>0</v>
      </c>
      <c r="AI45" s="124"/>
      <c r="AJ45" s="124"/>
      <c r="AK45" s="114">
        <f t="shared" si="18"/>
        <v>0</v>
      </c>
      <c r="AL45" s="124"/>
      <c r="AM45" s="124"/>
      <c r="AN45" s="66"/>
    </row>
    <row r="46" ht="22.8" customHeight="1" spans="1:40">
      <c r="A46" s="115"/>
      <c r="B46" s="111" t="s">
        <v>179</v>
      </c>
      <c r="C46" s="111" t="s">
        <v>124</v>
      </c>
      <c r="D46" s="112" t="s">
        <v>196</v>
      </c>
      <c r="E46" s="113" t="s">
        <v>197</v>
      </c>
      <c r="F46" s="114">
        <f t="shared" si="2"/>
        <v>0.5385</v>
      </c>
      <c r="G46" s="114">
        <f t="shared" si="3"/>
        <v>0</v>
      </c>
      <c r="H46" s="114">
        <f t="shared" si="21"/>
        <v>0</v>
      </c>
      <c r="I46" s="124"/>
      <c r="J46" s="124"/>
      <c r="K46" s="114">
        <f t="shared" si="5"/>
        <v>0</v>
      </c>
      <c r="L46" s="124"/>
      <c r="M46" s="124"/>
      <c r="N46" s="114">
        <f t="shared" si="6"/>
        <v>0</v>
      </c>
      <c r="O46" s="124"/>
      <c r="P46" s="124"/>
      <c r="Q46" s="114">
        <f t="shared" si="19"/>
        <v>0</v>
      </c>
      <c r="R46" s="114">
        <f t="shared" si="8"/>
        <v>0</v>
      </c>
      <c r="S46" s="124"/>
      <c r="T46" s="124"/>
      <c r="U46" s="114">
        <f t="shared" si="9"/>
        <v>0</v>
      </c>
      <c r="V46" s="124"/>
      <c r="W46" s="124"/>
      <c r="X46" s="114">
        <f t="shared" si="11"/>
        <v>0</v>
      </c>
      <c r="Y46" s="124"/>
      <c r="Z46" s="124"/>
      <c r="AA46" s="114">
        <f t="shared" si="12"/>
        <v>0.5385</v>
      </c>
      <c r="AB46" s="114">
        <f t="shared" si="13"/>
        <v>0.5385</v>
      </c>
      <c r="AC46" s="126">
        <v>0.5385</v>
      </c>
      <c r="AD46" s="124"/>
      <c r="AE46" s="114">
        <f t="shared" si="15"/>
        <v>0</v>
      </c>
      <c r="AF46" s="124"/>
      <c r="AG46" s="124"/>
      <c r="AH46" s="114">
        <f t="shared" si="16"/>
        <v>0</v>
      </c>
      <c r="AI46" s="124"/>
      <c r="AJ46" s="124"/>
      <c r="AK46" s="114">
        <f t="shared" si="18"/>
        <v>0</v>
      </c>
      <c r="AL46" s="124"/>
      <c r="AM46" s="124"/>
      <c r="AN46" s="66"/>
    </row>
    <row r="47" ht="22.8" customHeight="1" spans="1:40">
      <c r="A47" s="115"/>
      <c r="B47" s="111" t="s">
        <v>179</v>
      </c>
      <c r="C47" s="111" t="s">
        <v>124</v>
      </c>
      <c r="D47" s="112" t="s">
        <v>198</v>
      </c>
      <c r="E47" s="113" t="s">
        <v>197</v>
      </c>
      <c r="F47" s="114">
        <f t="shared" si="2"/>
        <v>0.0075</v>
      </c>
      <c r="G47" s="114">
        <f t="shared" si="3"/>
        <v>0</v>
      </c>
      <c r="H47" s="114">
        <f t="shared" si="21"/>
        <v>0</v>
      </c>
      <c r="I47" s="124"/>
      <c r="J47" s="124"/>
      <c r="K47" s="114">
        <f t="shared" si="5"/>
        <v>0</v>
      </c>
      <c r="L47" s="124"/>
      <c r="M47" s="124"/>
      <c r="N47" s="114">
        <f t="shared" si="6"/>
        <v>0</v>
      </c>
      <c r="O47" s="124"/>
      <c r="P47" s="124"/>
      <c r="Q47" s="114">
        <f t="shared" si="19"/>
        <v>0</v>
      </c>
      <c r="R47" s="114">
        <f t="shared" si="8"/>
        <v>0</v>
      </c>
      <c r="S47" s="124"/>
      <c r="T47" s="124"/>
      <c r="U47" s="114">
        <f t="shared" si="9"/>
        <v>0</v>
      </c>
      <c r="V47" s="124"/>
      <c r="W47" s="124"/>
      <c r="X47" s="114">
        <f t="shared" si="11"/>
        <v>0</v>
      </c>
      <c r="Y47" s="124"/>
      <c r="Z47" s="124"/>
      <c r="AA47" s="114">
        <f t="shared" si="12"/>
        <v>0.0075</v>
      </c>
      <c r="AB47" s="114">
        <f t="shared" si="13"/>
        <v>0.0075</v>
      </c>
      <c r="AC47" s="126">
        <v>0.0075</v>
      </c>
      <c r="AD47" s="124"/>
      <c r="AE47" s="114">
        <f t="shared" si="15"/>
        <v>0</v>
      </c>
      <c r="AF47" s="124"/>
      <c r="AG47" s="124"/>
      <c r="AH47" s="114">
        <f t="shared" si="16"/>
        <v>0</v>
      </c>
      <c r="AI47" s="124"/>
      <c r="AJ47" s="124"/>
      <c r="AK47" s="114">
        <f t="shared" si="18"/>
        <v>0</v>
      </c>
      <c r="AL47" s="124"/>
      <c r="AM47" s="124"/>
      <c r="AN47" s="66"/>
    </row>
    <row r="48" ht="22.8" customHeight="1" spans="1:40">
      <c r="A48" s="106"/>
      <c r="B48" s="111" t="s">
        <v>199</v>
      </c>
      <c r="C48" s="111" t="s">
        <v>22</v>
      </c>
      <c r="D48" s="116"/>
      <c r="E48" s="113" t="s">
        <v>200</v>
      </c>
      <c r="F48" s="114">
        <f t="shared" si="2"/>
        <v>1724.9449</v>
      </c>
      <c r="G48" s="114">
        <f t="shared" si="3"/>
        <v>325.1759</v>
      </c>
      <c r="H48" s="114">
        <f t="shared" ref="H48:H77" si="22">I48+J48</f>
        <v>325.1759</v>
      </c>
      <c r="I48" s="114">
        <f>SUM(I49:I81,I83:I86)</f>
        <v>102.4759</v>
      </c>
      <c r="J48" s="114">
        <f>SUM(J49:J81,J83:J86)</f>
        <v>222.7</v>
      </c>
      <c r="K48" s="114">
        <f t="shared" si="5"/>
        <v>0</v>
      </c>
      <c r="L48" s="114"/>
      <c r="M48" s="114"/>
      <c r="N48" s="114">
        <f t="shared" si="6"/>
        <v>0</v>
      </c>
      <c r="O48" s="114"/>
      <c r="P48" s="114"/>
      <c r="Q48" s="114">
        <f t="shared" si="19"/>
        <v>0</v>
      </c>
      <c r="R48" s="114">
        <f t="shared" si="8"/>
        <v>0</v>
      </c>
      <c r="S48" s="114"/>
      <c r="T48" s="114"/>
      <c r="U48" s="114">
        <f t="shared" si="9"/>
        <v>0</v>
      </c>
      <c r="V48" s="114"/>
      <c r="W48" s="114"/>
      <c r="X48" s="114">
        <f t="shared" si="11"/>
        <v>0</v>
      </c>
      <c r="Y48" s="114"/>
      <c r="Z48" s="114"/>
      <c r="AA48" s="114">
        <f t="shared" si="12"/>
        <v>1399.769</v>
      </c>
      <c r="AB48" s="114">
        <f t="shared" si="13"/>
        <v>1399.769</v>
      </c>
      <c r="AC48" s="114">
        <f t="shared" ref="AC48:AG48" si="23">SUM(AC49:AC81,AC83:AC86)</f>
        <v>8.7936</v>
      </c>
      <c r="AD48" s="114">
        <f t="shared" si="23"/>
        <v>1390.9754</v>
      </c>
      <c r="AE48" s="114">
        <f t="shared" si="15"/>
        <v>0</v>
      </c>
      <c r="AF48" s="114">
        <f t="shared" si="23"/>
        <v>0</v>
      </c>
      <c r="AG48" s="114">
        <f t="shared" si="23"/>
        <v>0</v>
      </c>
      <c r="AH48" s="114">
        <f t="shared" si="16"/>
        <v>0</v>
      </c>
      <c r="AI48" s="114"/>
      <c r="AJ48" s="114"/>
      <c r="AK48" s="114">
        <f t="shared" si="18"/>
        <v>0</v>
      </c>
      <c r="AL48" s="114"/>
      <c r="AM48" s="114"/>
      <c r="AN48" s="66"/>
    </row>
    <row r="49" ht="24" customHeight="1" spans="1:40">
      <c r="A49" s="117"/>
      <c r="B49" s="111" t="s">
        <v>199</v>
      </c>
      <c r="C49" s="111" t="s">
        <v>120</v>
      </c>
      <c r="D49" s="118">
        <v>112001</v>
      </c>
      <c r="E49" s="119" t="s">
        <v>201</v>
      </c>
      <c r="F49" s="114">
        <f t="shared" si="2"/>
        <v>5.92</v>
      </c>
      <c r="G49" s="114">
        <f t="shared" ref="G49:G91" si="24">H49+K49+N49</f>
        <v>5.92</v>
      </c>
      <c r="H49" s="114">
        <f t="shared" si="22"/>
        <v>5.92</v>
      </c>
      <c r="I49" s="119">
        <v>5.92</v>
      </c>
      <c r="J49" s="119"/>
      <c r="K49" s="114">
        <f t="shared" si="5"/>
        <v>0</v>
      </c>
      <c r="L49" s="119"/>
      <c r="M49" s="119"/>
      <c r="N49" s="114">
        <f t="shared" si="6"/>
        <v>0</v>
      </c>
      <c r="O49" s="119"/>
      <c r="P49" s="119"/>
      <c r="Q49" s="114">
        <f t="shared" si="19"/>
        <v>0</v>
      </c>
      <c r="R49" s="114">
        <f t="shared" si="8"/>
        <v>0</v>
      </c>
      <c r="S49" s="119"/>
      <c r="T49" s="119"/>
      <c r="U49" s="114">
        <f t="shared" si="9"/>
        <v>0</v>
      </c>
      <c r="V49" s="119"/>
      <c r="W49" s="119"/>
      <c r="X49" s="114">
        <f t="shared" si="11"/>
        <v>0</v>
      </c>
      <c r="Y49" s="119"/>
      <c r="Z49" s="119"/>
      <c r="AA49" s="114">
        <f t="shared" si="12"/>
        <v>0</v>
      </c>
      <c r="AB49" s="114">
        <f t="shared" si="13"/>
        <v>0</v>
      </c>
      <c r="AC49" s="119"/>
      <c r="AD49" s="119"/>
      <c r="AE49" s="114">
        <f t="shared" si="15"/>
        <v>0</v>
      </c>
      <c r="AF49" s="119"/>
      <c r="AG49" s="119"/>
      <c r="AH49" s="114">
        <f t="shared" si="16"/>
        <v>0</v>
      </c>
      <c r="AI49" s="119"/>
      <c r="AJ49" s="119"/>
      <c r="AK49" s="114">
        <f t="shared" ref="AK49:AK102" si="25">AL49+AM49</f>
        <v>0</v>
      </c>
      <c r="AL49" s="119"/>
      <c r="AM49" s="119"/>
      <c r="AN49" s="131"/>
    </row>
    <row r="50" ht="24" customHeight="1" spans="1:39">
      <c r="A50" s="115"/>
      <c r="B50" s="120" t="s">
        <v>199</v>
      </c>
      <c r="C50" s="120" t="s">
        <v>120</v>
      </c>
      <c r="D50" s="116">
        <v>112102</v>
      </c>
      <c r="E50" s="121" t="s">
        <v>201</v>
      </c>
      <c r="F50" s="114">
        <f t="shared" si="2"/>
        <v>3.0921</v>
      </c>
      <c r="G50" s="114">
        <f t="shared" si="24"/>
        <v>3</v>
      </c>
      <c r="H50" s="114">
        <f t="shared" si="22"/>
        <v>3</v>
      </c>
      <c r="I50" s="121">
        <v>3</v>
      </c>
      <c r="J50" s="121"/>
      <c r="K50" s="114">
        <f t="shared" si="5"/>
        <v>0</v>
      </c>
      <c r="L50" s="121"/>
      <c r="M50" s="121"/>
      <c r="N50" s="114">
        <f t="shared" si="6"/>
        <v>0</v>
      </c>
      <c r="O50" s="121"/>
      <c r="P50" s="121"/>
      <c r="Q50" s="114">
        <f t="shared" si="19"/>
        <v>0</v>
      </c>
      <c r="R50" s="114">
        <f t="shared" si="8"/>
        <v>0</v>
      </c>
      <c r="S50" s="121"/>
      <c r="T50" s="121"/>
      <c r="U50" s="114">
        <f t="shared" si="9"/>
        <v>0</v>
      </c>
      <c r="V50" s="121"/>
      <c r="W50" s="121"/>
      <c r="X50" s="114">
        <f t="shared" si="11"/>
        <v>0</v>
      </c>
      <c r="Y50" s="121"/>
      <c r="Z50" s="121"/>
      <c r="AA50" s="114">
        <f t="shared" si="12"/>
        <v>0.0921</v>
      </c>
      <c r="AB50" s="114">
        <f t="shared" si="13"/>
        <v>0.0921</v>
      </c>
      <c r="AC50" s="127">
        <v>0.0921</v>
      </c>
      <c r="AD50" s="121"/>
      <c r="AE50" s="114">
        <f t="shared" si="15"/>
        <v>0</v>
      </c>
      <c r="AF50" s="121"/>
      <c r="AG50" s="121"/>
      <c r="AH50" s="114">
        <f t="shared" si="16"/>
        <v>0</v>
      </c>
      <c r="AI50" s="121"/>
      <c r="AJ50" s="121"/>
      <c r="AK50" s="114">
        <f t="shared" si="25"/>
        <v>0</v>
      </c>
      <c r="AL50" s="121"/>
      <c r="AM50" s="121"/>
    </row>
    <row r="51" ht="24" customHeight="1" spans="1:39">
      <c r="A51" s="115"/>
      <c r="B51" s="120" t="s">
        <v>199</v>
      </c>
      <c r="C51" s="120" t="s">
        <v>120</v>
      </c>
      <c r="D51" s="116">
        <v>112103</v>
      </c>
      <c r="E51" s="121" t="s">
        <v>201</v>
      </c>
      <c r="F51" s="114">
        <f t="shared" si="2"/>
        <v>6.6</v>
      </c>
      <c r="G51" s="114">
        <f t="shared" si="24"/>
        <v>6.6</v>
      </c>
      <c r="H51" s="114">
        <f t="shared" si="22"/>
        <v>6.6</v>
      </c>
      <c r="I51" s="121">
        <v>6.6</v>
      </c>
      <c r="J51" s="121"/>
      <c r="K51" s="114">
        <f t="shared" si="5"/>
        <v>0</v>
      </c>
      <c r="L51" s="121"/>
      <c r="M51" s="121"/>
      <c r="N51" s="114">
        <f t="shared" si="6"/>
        <v>0</v>
      </c>
      <c r="O51" s="121"/>
      <c r="P51" s="121"/>
      <c r="Q51" s="114">
        <f t="shared" si="19"/>
        <v>0</v>
      </c>
      <c r="R51" s="114">
        <f t="shared" si="8"/>
        <v>0</v>
      </c>
      <c r="S51" s="121"/>
      <c r="T51" s="121"/>
      <c r="U51" s="114">
        <f t="shared" si="9"/>
        <v>0</v>
      </c>
      <c r="V51" s="121"/>
      <c r="W51" s="121"/>
      <c r="X51" s="114">
        <f t="shared" si="11"/>
        <v>0</v>
      </c>
      <c r="Y51" s="121"/>
      <c r="Z51" s="121"/>
      <c r="AA51" s="114">
        <f t="shared" si="12"/>
        <v>0</v>
      </c>
      <c r="AB51" s="114">
        <f t="shared" si="13"/>
        <v>0</v>
      </c>
      <c r="AC51" s="128"/>
      <c r="AD51" s="121"/>
      <c r="AE51" s="114">
        <f t="shared" si="15"/>
        <v>0</v>
      </c>
      <c r="AF51" s="121"/>
      <c r="AG51" s="121"/>
      <c r="AH51" s="114">
        <f t="shared" si="16"/>
        <v>0</v>
      </c>
      <c r="AI51" s="121"/>
      <c r="AJ51" s="121"/>
      <c r="AK51" s="114">
        <f t="shared" si="25"/>
        <v>0</v>
      </c>
      <c r="AL51" s="121"/>
      <c r="AM51" s="121"/>
    </row>
    <row r="52" ht="24" customHeight="1" spans="1:39">
      <c r="A52" s="115"/>
      <c r="B52" s="120" t="s">
        <v>199</v>
      </c>
      <c r="C52" s="120" t="s">
        <v>120</v>
      </c>
      <c r="D52" s="116">
        <v>112104</v>
      </c>
      <c r="E52" s="121" t="s">
        <v>201</v>
      </c>
      <c r="F52" s="114">
        <f t="shared" si="2"/>
        <v>2.0699</v>
      </c>
      <c r="G52" s="114">
        <f t="shared" si="24"/>
        <v>2.016</v>
      </c>
      <c r="H52" s="114">
        <f t="shared" si="22"/>
        <v>2.016</v>
      </c>
      <c r="I52" s="121">
        <v>2.016</v>
      </c>
      <c r="J52" s="121"/>
      <c r="K52" s="114">
        <f t="shared" si="5"/>
        <v>0</v>
      </c>
      <c r="L52" s="121"/>
      <c r="M52" s="121"/>
      <c r="N52" s="114">
        <f t="shared" si="6"/>
        <v>0</v>
      </c>
      <c r="O52" s="121"/>
      <c r="P52" s="121"/>
      <c r="Q52" s="114">
        <f t="shared" si="19"/>
        <v>0</v>
      </c>
      <c r="R52" s="114">
        <f t="shared" si="8"/>
        <v>0</v>
      </c>
      <c r="S52" s="121"/>
      <c r="T52" s="121"/>
      <c r="U52" s="114">
        <f t="shared" si="9"/>
        <v>0</v>
      </c>
      <c r="V52" s="121"/>
      <c r="W52" s="121"/>
      <c r="X52" s="114">
        <f t="shared" si="11"/>
        <v>0</v>
      </c>
      <c r="Y52" s="121"/>
      <c r="Z52" s="121"/>
      <c r="AA52" s="114">
        <f t="shared" si="12"/>
        <v>0.0539</v>
      </c>
      <c r="AB52" s="114">
        <f t="shared" si="13"/>
        <v>0.0539</v>
      </c>
      <c r="AC52" s="127">
        <v>0.0539</v>
      </c>
      <c r="AD52" s="121"/>
      <c r="AE52" s="114">
        <f t="shared" si="15"/>
        <v>0</v>
      </c>
      <c r="AF52" s="121"/>
      <c r="AG52" s="121"/>
      <c r="AH52" s="114">
        <f t="shared" si="16"/>
        <v>0</v>
      </c>
      <c r="AI52" s="121"/>
      <c r="AJ52" s="121"/>
      <c r="AK52" s="114">
        <f t="shared" si="25"/>
        <v>0</v>
      </c>
      <c r="AL52" s="121"/>
      <c r="AM52" s="121"/>
    </row>
    <row r="53" ht="24" customHeight="1" spans="1:39">
      <c r="A53" s="115"/>
      <c r="B53" s="120" t="s">
        <v>199</v>
      </c>
      <c r="C53" s="120" t="s">
        <v>121</v>
      </c>
      <c r="D53" s="116">
        <v>112001</v>
      </c>
      <c r="E53" s="121" t="s">
        <v>202</v>
      </c>
      <c r="F53" s="114">
        <f t="shared" si="2"/>
        <v>2</v>
      </c>
      <c r="G53" s="114">
        <f t="shared" si="24"/>
        <v>2</v>
      </c>
      <c r="H53" s="114">
        <f t="shared" si="22"/>
        <v>2</v>
      </c>
      <c r="I53" s="121">
        <v>2</v>
      </c>
      <c r="J53" s="121"/>
      <c r="K53" s="114">
        <f t="shared" si="5"/>
        <v>0</v>
      </c>
      <c r="L53" s="121"/>
      <c r="M53" s="121"/>
      <c r="N53" s="114">
        <f t="shared" si="6"/>
        <v>0</v>
      </c>
      <c r="O53" s="121"/>
      <c r="P53" s="121"/>
      <c r="Q53" s="114">
        <f t="shared" si="19"/>
        <v>0</v>
      </c>
      <c r="R53" s="114">
        <f t="shared" si="8"/>
        <v>0</v>
      </c>
      <c r="S53" s="121"/>
      <c r="T53" s="121"/>
      <c r="U53" s="114">
        <f t="shared" si="9"/>
        <v>0</v>
      </c>
      <c r="V53" s="121"/>
      <c r="W53" s="121"/>
      <c r="X53" s="114">
        <f t="shared" si="11"/>
        <v>0</v>
      </c>
      <c r="Y53" s="121"/>
      <c r="Z53" s="121"/>
      <c r="AA53" s="114">
        <f t="shared" si="12"/>
        <v>0</v>
      </c>
      <c r="AB53" s="114">
        <f t="shared" si="13"/>
        <v>0</v>
      </c>
      <c r="AC53" s="128"/>
      <c r="AD53" s="121"/>
      <c r="AE53" s="114">
        <f t="shared" si="15"/>
        <v>0</v>
      </c>
      <c r="AF53" s="121"/>
      <c r="AG53" s="121"/>
      <c r="AH53" s="114">
        <f t="shared" si="16"/>
        <v>0</v>
      </c>
      <c r="AI53" s="121"/>
      <c r="AJ53" s="121"/>
      <c r="AK53" s="114">
        <f t="shared" si="25"/>
        <v>0</v>
      </c>
      <c r="AL53" s="121"/>
      <c r="AM53" s="121"/>
    </row>
    <row r="54" ht="24" customHeight="1" spans="1:39">
      <c r="A54" s="115"/>
      <c r="B54" s="120" t="s">
        <v>199</v>
      </c>
      <c r="C54" s="120" t="s">
        <v>125</v>
      </c>
      <c r="D54" s="116">
        <v>112001</v>
      </c>
      <c r="E54" s="121" t="s">
        <v>203</v>
      </c>
      <c r="F54" s="114">
        <f t="shared" si="2"/>
        <v>0.3</v>
      </c>
      <c r="G54" s="114">
        <f t="shared" si="24"/>
        <v>0.3</v>
      </c>
      <c r="H54" s="114">
        <f t="shared" si="22"/>
        <v>0.3</v>
      </c>
      <c r="I54" s="121">
        <v>0.3</v>
      </c>
      <c r="J54" s="121"/>
      <c r="K54" s="114">
        <f t="shared" si="5"/>
        <v>0</v>
      </c>
      <c r="L54" s="121"/>
      <c r="M54" s="121"/>
      <c r="N54" s="114">
        <f t="shared" si="6"/>
        <v>0</v>
      </c>
      <c r="O54" s="121"/>
      <c r="P54" s="121"/>
      <c r="Q54" s="114">
        <f t="shared" si="19"/>
        <v>0</v>
      </c>
      <c r="R54" s="114">
        <f t="shared" si="8"/>
        <v>0</v>
      </c>
      <c r="S54" s="121"/>
      <c r="T54" s="121"/>
      <c r="U54" s="114">
        <f t="shared" si="9"/>
        <v>0</v>
      </c>
      <c r="V54" s="121"/>
      <c r="W54" s="121"/>
      <c r="X54" s="114">
        <f t="shared" si="11"/>
        <v>0</v>
      </c>
      <c r="Y54" s="121"/>
      <c r="Z54" s="121"/>
      <c r="AA54" s="114">
        <f t="shared" si="12"/>
        <v>0</v>
      </c>
      <c r="AB54" s="114">
        <f t="shared" si="13"/>
        <v>0</v>
      </c>
      <c r="AC54" s="128"/>
      <c r="AD54" s="121"/>
      <c r="AE54" s="114">
        <f t="shared" si="15"/>
        <v>0</v>
      </c>
      <c r="AF54" s="121"/>
      <c r="AG54" s="121"/>
      <c r="AH54" s="114">
        <f t="shared" si="16"/>
        <v>0</v>
      </c>
      <c r="AI54" s="121"/>
      <c r="AJ54" s="121"/>
      <c r="AK54" s="114">
        <f t="shared" si="25"/>
        <v>0</v>
      </c>
      <c r="AL54" s="121"/>
      <c r="AM54" s="121"/>
    </row>
    <row r="55" ht="24" customHeight="1" spans="1:39">
      <c r="A55" s="115"/>
      <c r="B55" s="120" t="s">
        <v>199</v>
      </c>
      <c r="C55" s="120" t="s">
        <v>204</v>
      </c>
      <c r="D55" s="116">
        <v>112001</v>
      </c>
      <c r="E55" s="121" t="s">
        <v>205</v>
      </c>
      <c r="F55" s="114">
        <f t="shared" si="2"/>
        <v>1</v>
      </c>
      <c r="G55" s="114">
        <f t="shared" si="24"/>
        <v>1</v>
      </c>
      <c r="H55" s="114">
        <f t="shared" si="22"/>
        <v>1</v>
      </c>
      <c r="I55" s="121">
        <v>1</v>
      </c>
      <c r="J55" s="121"/>
      <c r="K55" s="114">
        <f t="shared" si="5"/>
        <v>0</v>
      </c>
      <c r="L55" s="121"/>
      <c r="M55" s="121"/>
      <c r="N55" s="114">
        <f t="shared" si="6"/>
        <v>0</v>
      </c>
      <c r="O55" s="121"/>
      <c r="P55" s="121"/>
      <c r="Q55" s="114">
        <f t="shared" si="19"/>
        <v>0</v>
      </c>
      <c r="R55" s="114">
        <f t="shared" si="8"/>
        <v>0</v>
      </c>
      <c r="S55" s="121"/>
      <c r="T55" s="121"/>
      <c r="U55" s="114">
        <f t="shared" si="9"/>
        <v>0</v>
      </c>
      <c r="V55" s="121"/>
      <c r="W55" s="121"/>
      <c r="X55" s="114">
        <f t="shared" si="11"/>
        <v>0</v>
      </c>
      <c r="Y55" s="121"/>
      <c r="Z55" s="121"/>
      <c r="AA55" s="114">
        <f t="shared" si="12"/>
        <v>0</v>
      </c>
      <c r="AB55" s="114">
        <f t="shared" si="13"/>
        <v>0</v>
      </c>
      <c r="AC55" s="128"/>
      <c r="AD55" s="121"/>
      <c r="AE55" s="114">
        <f t="shared" si="15"/>
        <v>0</v>
      </c>
      <c r="AF55" s="121"/>
      <c r="AG55" s="121"/>
      <c r="AH55" s="114">
        <f t="shared" si="16"/>
        <v>0</v>
      </c>
      <c r="AI55" s="121"/>
      <c r="AJ55" s="121"/>
      <c r="AK55" s="114">
        <f t="shared" si="25"/>
        <v>0</v>
      </c>
      <c r="AL55" s="121"/>
      <c r="AM55" s="121"/>
    </row>
    <row r="56" ht="24" customHeight="1" spans="1:39">
      <c r="A56" s="115"/>
      <c r="B56" s="120" t="s">
        <v>199</v>
      </c>
      <c r="C56" s="120" t="s">
        <v>204</v>
      </c>
      <c r="D56" s="116">
        <v>112102</v>
      </c>
      <c r="E56" s="121" t="s">
        <v>205</v>
      </c>
      <c r="F56" s="114">
        <f t="shared" si="2"/>
        <v>1</v>
      </c>
      <c r="G56" s="114">
        <f t="shared" si="24"/>
        <v>1</v>
      </c>
      <c r="H56" s="114">
        <f t="shared" si="22"/>
        <v>1</v>
      </c>
      <c r="I56" s="121">
        <v>1</v>
      </c>
      <c r="J56" s="121"/>
      <c r="K56" s="114">
        <f t="shared" si="5"/>
        <v>0</v>
      </c>
      <c r="L56" s="121"/>
      <c r="M56" s="121"/>
      <c r="N56" s="114">
        <f t="shared" si="6"/>
        <v>0</v>
      </c>
      <c r="O56" s="121"/>
      <c r="P56" s="121"/>
      <c r="Q56" s="114">
        <f t="shared" si="19"/>
        <v>0</v>
      </c>
      <c r="R56" s="114">
        <f t="shared" si="8"/>
        <v>0</v>
      </c>
      <c r="S56" s="121"/>
      <c r="T56" s="121"/>
      <c r="U56" s="114">
        <f t="shared" si="9"/>
        <v>0</v>
      </c>
      <c r="V56" s="121"/>
      <c r="W56" s="121"/>
      <c r="X56" s="114">
        <f t="shared" si="11"/>
        <v>0</v>
      </c>
      <c r="Y56" s="121"/>
      <c r="Z56" s="121"/>
      <c r="AA56" s="114">
        <f t="shared" si="12"/>
        <v>0</v>
      </c>
      <c r="AB56" s="114">
        <f t="shared" si="13"/>
        <v>0</v>
      </c>
      <c r="AC56" s="128"/>
      <c r="AD56" s="121"/>
      <c r="AE56" s="114">
        <f t="shared" si="15"/>
        <v>0</v>
      </c>
      <c r="AF56" s="121"/>
      <c r="AG56" s="121"/>
      <c r="AH56" s="114">
        <f t="shared" si="16"/>
        <v>0</v>
      </c>
      <c r="AI56" s="121"/>
      <c r="AJ56" s="121"/>
      <c r="AK56" s="114">
        <f t="shared" si="25"/>
        <v>0</v>
      </c>
      <c r="AL56" s="121"/>
      <c r="AM56" s="121"/>
    </row>
    <row r="57" ht="24" customHeight="1" spans="1:39">
      <c r="A57" s="115"/>
      <c r="B57" s="120" t="s">
        <v>199</v>
      </c>
      <c r="C57" s="120" t="s">
        <v>185</v>
      </c>
      <c r="D57" s="116">
        <v>112001</v>
      </c>
      <c r="E57" s="121" t="s">
        <v>206</v>
      </c>
      <c r="F57" s="114">
        <f t="shared" si="2"/>
        <v>8</v>
      </c>
      <c r="G57" s="114">
        <f t="shared" si="24"/>
        <v>8</v>
      </c>
      <c r="H57" s="114">
        <f t="shared" si="22"/>
        <v>8</v>
      </c>
      <c r="I57" s="121">
        <v>8</v>
      </c>
      <c r="J57" s="121"/>
      <c r="K57" s="114">
        <f t="shared" si="5"/>
        <v>0</v>
      </c>
      <c r="L57" s="121"/>
      <c r="M57" s="121"/>
      <c r="N57" s="114">
        <f t="shared" si="6"/>
        <v>0</v>
      </c>
      <c r="O57" s="121"/>
      <c r="P57" s="121"/>
      <c r="Q57" s="114">
        <f t="shared" si="19"/>
        <v>0</v>
      </c>
      <c r="R57" s="114">
        <f t="shared" si="8"/>
        <v>0</v>
      </c>
      <c r="S57" s="121"/>
      <c r="T57" s="121"/>
      <c r="U57" s="114">
        <f t="shared" si="9"/>
        <v>0</v>
      </c>
      <c r="V57" s="121"/>
      <c r="W57" s="121"/>
      <c r="X57" s="114">
        <f t="shared" si="11"/>
        <v>0</v>
      </c>
      <c r="Y57" s="121"/>
      <c r="Z57" s="121"/>
      <c r="AA57" s="114">
        <f t="shared" si="12"/>
        <v>0</v>
      </c>
      <c r="AB57" s="114">
        <f t="shared" si="13"/>
        <v>0</v>
      </c>
      <c r="AC57" s="128"/>
      <c r="AD57" s="121"/>
      <c r="AE57" s="114">
        <f t="shared" si="15"/>
        <v>0</v>
      </c>
      <c r="AF57" s="121"/>
      <c r="AG57" s="121"/>
      <c r="AH57" s="114">
        <f t="shared" si="16"/>
        <v>0</v>
      </c>
      <c r="AI57" s="121"/>
      <c r="AJ57" s="121"/>
      <c r="AK57" s="114">
        <f t="shared" si="25"/>
        <v>0</v>
      </c>
      <c r="AL57" s="121"/>
      <c r="AM57" s="121"/>
    </row>
    <row r="58" ht="24" customHeight="1" spans="1:39">
      <c r="A58" s="115"/>
      <c r="B58" s="120" t="s">
        <v>199</v>
      </c>
      <c r="C58" s="120" t="s">
        <v>185</v>
      </c>
      <c r="D58" s="116">
        <v>112003</v>
      </c>
      <c r="E58" s="121" t="s">
        <v>206</v>
      </c>
      <c r="F58" s="114">
        <f t="shared" si="2"/>
        <v>1.2</v>
      </c>
      <c r="G58" s="114">
        <f t="shared" si="24"/>
        <v>1.2</v>
      </c>
      <c r="H58" s="114">
        <f t="shared" si="22"/>
        <v>1.2</v>
      </c>
      <c r="I58" s="121">
        <v>1.2</v>
      </c>
      <c r="J58" s="121"/>
      <c r="K58" s="114">
        <f t="shared" si="5"/>
        <v>0</v>
      </c>
      <c r="L58" s="121"/>
      <c r="M58" s="121"/>
      <c r="N58" s="114">
        <f t="shared" si="6"/>
        <v>0</v>
      </c>
      <c r="O58" s="121"/>
      <c r="P58" s="121"/>
      <c r="Q58" s="114">
        <f t="shared" si="19"/>
        <v>0</v>
      </c>
      <c r="R58" s="114">
        <f t="shared" si="8"/>
        <v>0</v>
      </c>
      <c r="S58" s="121"/>
      <c r="T58" s="121"/>
      <c r="U58" s="114">
        <f t="shared" si="9"/>
        <v>0</v>
      </c>
      <c r="V58" s="121"/>
      <c r="W58" s="121"/>
      <c r="X58" s="114">
        <f t="shared" si="11"/>
        <v>0</v>
      </c>
      <c r="Y58" s="121"/>
      <c r="Z58" s="121"/>
      <c r="AA58" s="114">
        <f t="shared" si="12"/>
        <v>0</v>
      </c>
      <c r="AB58" s="114">
        <f t="shared" si="13"/>
        <v>0</v>
      </c>
      <c r="AC58" s="128"/>
      <c r="AD58" s="121"/>
      <c r="AE58" s="114">
        <f t="shared" si="15"/>
        <v>0</v>
      </c>
      <c r="AF58" s="121"/>
      <c r="AG58" s="121"/>
      <c r="AH58" s="114">
        <f t="shared" si="16"/>
        <v>0</v>
      </c>
      <c r="AI58" s="121"/>
      <c r="AJ58" s="121"/>
      <c r="AK58" s="114">
        <f t="shared" si="25"/>
        <v>0</v>
      </c>
      <c r="AL58" s="121"/>
      <c r="AM58" s="121"/>
    </row>
    <row r="59" ht="24" customHeight="1" spans="1:39">
      <c r="A59" s="115"/>
      <c r="B59" s="120" t="s">
        <v>199</v>
      </c>
      <c r="C59" s="120" t="s">
        <v>185</v>
      </c>
      <c r="D59" s="116">
        <v>112004</v>
      </c>
      <c r="E59" s="121" t="s">
        <v>206</v>
      </c>
      <c r="F59" s="114">
        <f t="shared" si="2"/>
        <v>0.6</v>
      </c>
      <c r="G59" s="114">
        <f t="shared" si="24"/>
        <v>0.24</v>
      </c>
      <c r="H59" s="114">
        <f t="shared" si="22"/>
        <v>0.24</v>
      </c>
      <c r="I59" s="121">
        <v>0.24</v>
      </c>
      <c r="J59" s="121"/>
      <c r="K59" s="114">
        <f t="shared" si="5"/>
        <v>0</v>
      </c>
      <c r="L59" s="121"/>
      <c r="M59" s="121"/>
      <c r="N59" s="114">
        <f t="shared" si="6"/>
        <v>0</v>
      </c>
      <c r="O59" s="121"/>
      <c r="P59" s="121"/>
      <c r="Q59" s="114">
        <f t="shared" si="19"/>
        <v>0</v>
      </c>
      <c r="R59" s="114">
        <f t="shared" si="8"/>
        <v>0</v>
      </c>
      <c r="S59" s="121"/>
      <c r="T59" s="121"/>
      <c r="U59" s="114">
        <f t="shared" si="9"/>
        <v>0</v>
      </c>
      <c r="V59" s="121"/>
      <c r="W59" s="121"/>
      <c r="X59" s="114">
        <f t="shared" si="11"/>
        <v>0</v>
      </c>
      <c r="Y59" s="121"/>
      <c r="Z59" s="121"/>
      <c r="AA59" s="114">
        <f t="shared" si="12"/>
        <v>0.36</v>
      </c>
      <c r="AB59" s="114">
        <f t="shared" si="13"/>
        <v>0.36</v>
      </c>
      <c r="AC59" s="127">
        <v>0.36</v>
      </c>
      <c r="AD59" s="121"/>
      <c r="AE59" s="114">
        <f t="shared" si="15"/>
        <v>0</v>
      </c>
      <c r="AF59" s="121"/>
      <c r="AG59" s="121"/>
      <c r="AH59" s="114">
        <f t="shared" si="16"/>
        <v>0</v>
      </c>
      <c r="AI59" s="121"/>
      <c r="AJ59" s="121"/>
      <c r="AK59" s="114">
        <f t="shared" si="25"/>
        <v>0</v>
      </c>
      <c r="AL59" s="121"/>
      <c r="AM59" s="121"/>
    </row>
    <row r="60" ht="24" customHeight="1" spans="1:39">
      <c r="A60" s="115"/>
      <c r="B60" s="120" t="s">
        <v>199</v>
      </c>
      <c r="C60" s="120" t="s">
        <v>128</v>
      </c>
      <c r="D60" s="116">
        <v>112001</v>
      </c>
      <c r="E60" s="121" t="s">
        <v>207</v>
      </c>
      <c r="F60" s="114">
        <f t="shared" si="2"/>
        <v>11</v>
      </c>
      <c r="G60" s="114">
        <f t="shared" si="24"/>
        <v>11</v>
      </c>
      <c r="H60" s="114">
        <f t="shared" si="22"/>
        <v>11</v>
      </c>
      <c r="I60" s="121">
        <v>11</v>
      </c>
      <c r="J60" s="121"/>
      <c r="K60" s="114">
        <f t="shared" si="5"/>
        <v>0</v>
      </c>
      <c r="L60" s="121"/>
      <c r="M60" s="121"/>
      <c r="N60" s="114">
        <f t="shared" si="6"/>
        <v>0</v>
      </c>
      <c r="O60" s="121"/>
      <c r="P60" s="121"/>
      <c r="Q60" s="114">
        <f t="shared" si="19"/>
        <v>0</v>
      </c>
      <c r="R60" s="114">
        <f t="shared" si="8"/>
        <v>0</v>
      </c>
      <c r="S60" s="121"/>
      <c r="T60" s="121"/>
      <c r="U60" s="114">
        <f t="shared" si="9"/>
        <v>0</v>
      </c>
      <c r="V60" s="121"/>
      <c r="W60" s="121"/>
      <c r="X60" s="114">
        <f t="shared" si="11"/>
        <v>0</v>
      </c>
      <c r="Y60" s="121"/>
      <c r="Z60" s="121"/>
      <c r="AA60" s="114">
        <f t="shared" si="12"/>
        <v>0</v>
      </c>
      <c r="AB60" s="114">
        <f t="shared" si="13"/>
        <v>0</v>
      </c>
      <c r="AC60" s="128"/>
      <c r="AD60" s="121"/>
      <c r="AE60" s="114">
        <f t="shared" si="15"/>
        <v>0</v>
      </c>
      <c r="AF60" s="121"/>
      <c r="AG60" s="121"/>
      <c r="AH60" s="114">
        <f t="shared" si="16"/>
        <v>0</v>
      </c>
      <c r="AI60" s="121"/>
      <c r="AJ60" s="121"/>
      <c r="AK60" s="114">
        <f t="shared" si="25"/>
        <v>0</v>
      </c>
      <c r="AL60" s="121"/>
      <c r="AM60" s="121"/>
    </row>
    <row r="61" ht="24" customHeight="1" spans="1:39">
      <c r="A61" s="115"/>
      <c r="B61" s="120" t="s">
        <v>199</v>
      </c>
      <c r="C61" s="120" t="s">
        <v>128</v>
      </c>
      <c r="D61" s="116">
        <v>112102</v>
      </c>
      <c r="E61" s="121" t="s">
        <v>207</v>
      </c>
      <c r="F61" s="114">
        <f t="shared" si="2"/>
        <v>2.3</v>
      </c>
      <c r="G61" s="114">
        <f t="shared" si="24"/>
        <v>2.3</v>
      </c>
      <c r="H61" s="114">
        <f t="shared" si="22"/>
        <v>2.3</v>
      </c>
      <c r="I61" s="121">
        <v>2.3</v>
      </c>
      <c r="J61" s="121"/>
      <c r="K61" s="114">
        <f t="shared" si="5"/>
        <v>0</v>
      </c>
      <c r="L61" s="121"/>
      <c r="M61" s="121"/>
      <c r="N61" s="114">
        <f t="shared" si="6"/>
        <v>0</v>
      </c>
      <c r="O61" s="121"/>
      <c r="P61" s="121"/>
      <c r="Q61" s="114">
        <f t="shared" si="19"/>
        <v>0</v>
      </c>
      <c r="R61" s="114">
        <f t="shared" si="8"/>
        <v>0</v>
      </c>
      <c r="S61" s="121"/>
      <c r="T61" s="121"/>
      <c r="U61" s="114">
        <f t="shared" si="9"/>
        <v>0</v>
      </c>
      <c r="V61" s="121"/>
      <c r="W61" s="121"/>
      <c r="X61" s="114">
        <f t="shared" si="11"/>
        <v>0</v>
      </c>
      <c r="Y61" s="121"/>
      <c r="Z61" s="121"/>
      <c r="AA61" s="114">
        <f t="shared" si="12"/>
        <v>0</v>
      </c>
      <c r="AB61" s="114">
        <f t="shared" si="13"/>
        <v>0</v>
      </c>
      <c r="AC61" s="128"/>
      <c r="AD61" s="121"/>
      <c r="AE61" s="114">
        <f t="shared" si="15"/>
        <v>0</v>
      </c>
      <c r="AF61" s="121"/>
      <c r="AG61" s="121"/>
      <c r="AH61" s="114">
        <f t="shared" si="16"/>
        <v>0</v>
      </c>
      <c r="AI61" s="121"/>
      <c r="AJ61" s="121"/>
      <c r="AK61" s="114">
        <f t="shared" si="25"/>
        <v>0</v>
      </c>
      <c r="AL61" s="121"/>
      <c r="AM61" s="121"/>
    </row>
    <row r="62" ht="24" customHeight="1" spans="1:39">
      <c r="A62" s="115"/>
      <c r="B62" s="120" t="s">
        <v>199</v>
      </c>
      <c r="C62" s="120" t="s">
        <v>128</v>
      </c>
      <c r="D62" s="116">
        <v>112103</v>
      </c>
      <c r="E62" s="121" t="s">
        <v>207</v>
      </c>
      <c r="F62" s="114">
        <f t="shared" si="2"/>
        <v>2.4</v>
      </c>
      <c r="G62" s="114">
        <f t="shared" si="24"/>
        <v>2.4</v>
      </c>
      <c r="H62" s="114">
        <f t="shared" si="22"/>
        <v>2.4</v>
      </c>
      <c r="I62" s="121">
        <v>2.4</v>
      </c>
      <c r="J62" s="121"/>
      <c r="K62" s="114">
        <f t="shared" si="5"/>
        <v>0</v>
      </c>
      <c r="L62" s="121"/>
      <c r="M62" s="121"/>
      <c r="N62" s="114">
        <f t="shared" si="6"/>
        <v>0</v>
      </c>
      <c r="O62" s="121"/>
      <c r="P62" s="121"/>
      <c r="Q62" s="114">
        <f t="shared" si="19"/>
        <v>0</v>
      </c>
      <c r="R62" s="114">
        <f t="shared" si="8"/>
        <v>0</v>
      </c>
      <c r="S62" s="121"/>
      <c r="T62" s="121"/>
      <c r="U62" s="114">
        <f t="shared" si="9"/>
        <v>0</v>
      </c>
      <c r="V62" s="121"/>
      <c r="W62" s="121"/>
      <c r="X62" s="114">
        <f t="shared" si="11"/>
        <v>0</v>
      </c>
      <c r="Y62" s="121"/>
      <c r="Z62" s="121"/>
      <c r="AA62" s="114">
        <f t="shared" si="12"/>
        <v>0</v>
      </c>
      <c r="AB62" s="114">
        <f t="shared" si="13"/>
        <v>0</v>
      </c>
      <c r="AC62" s="128"/>
      <c r="AD62" s="121"/>
      <c r="AE62" s="114">
        <f t="shared" si="15"/>
        <v>0</v>
      </c>
      <c r="AF62" s="121"/>
      <c r="AG62" s="121"/>
      <c r="AH62" s="114">
        <f t="shared" si="16"/>
        <v>0</v>
      </c>
      <c r="AI62" s="121"/>
      <c r="AJ62" s="121"/>
      <c r="AK62" s="114">
        <f t="shared" si="25"/>
        <v>0</v>
      </c>
      <c r="AL62" s="121"/>
      <c r="AM62" s="121"/>
    </row>
    <row r="63" ht="24" customHeight="1" spans="1:39">
      <c r="A63" s="115"/>
      <c r="B63" s="120" t="s">
        <v>199</v>
      </c>
      <c r="C63" s="120" t="s">
        <v>128</v>
      </c>
      <c r="D63" s="116">
        <v>112104</v>
      </c>
      <c r="E63" s="121" t="s">
        <v>207</v>
      </c>
      <c r="F63" s="114">
        <f t="shared" si="2"/>
        <v>2.144</v>
      </c>
      <c r="G63" s="114">
        <f t="shared" si="24"/>
        <v>1.344</v>
      </c>
      <c r="H63" s="114">
        <f t="shared" si="22"/>
        <v>1.344</v>
      </c>
      <c r="I63" s="121">
        <v>1.344</v>
      </c>
      <c r="J63" s="121"/>
      <c r="K63" s="114">
        <f t="shared" si="5"/>
        <v>0</v>
      </c>
      <c r="L63" s="121"/>
      <c r="M63" s="121"/>
      <c r="N63" s="114">
        <f t="shared" si="6"/>
        <v>0</v>
      </c>
      <c r="O63" s="121"/>
      <c r="P63" s="121"/>
      <c r="Q63" s="114">
        <f t="shared" si="19"/>
        <v>0</v>
      </c>
      <c r="R63" s="114">
        <f t="shared" si="8"/>
        <v>0</v>
      </c>
      <c r="S63" s="121"/>
      <c r="T63" s="121"/>
      <c r="U63" s="114">
        <f t="shared" si="9"/>
        <v>0</v>
      </c>
      <c r="V63" s="121"/>
      <c r="W63" s="121"/>
      <c r="X63" s="114">
        <f t="shared" si="11"/>
        <v>0</v>
      </c>
      <c r="Y63" s="121"/>
      <c r="Z63" s="121"/>
      <c r="AA63" s="114">
        <f t="shared" si="12"/>
        <v>0.8</v>
      </c>
      <c r="AB63" s="114">
        <f t="shared" si="13"/>
        <v>0.8</v>
      </c>
      <c r="AC63" s="127">
        <v>0.8</v>
      </c>
      <c r="AD63" s="121"/>
      <c r="AE63" s="114">
        <f t="shared" si="15"/>
        <v>0</v>
      </c>
      <c r="AF63" s="121"/>
      <c r="AG63" s="121"/>
      <c r="AH63" s="114">
        <f t="shared" si="16"/>
        <v>0</v>
      </c>
      <c r="AI63" s="121"/>
      <c r="AJ63" s="121"/>
      <c r="AK63" s="114">
        <f t="shared" si="25"/>
        <v>0</v>
      </c>
      <c r="AL63" s="121"/>
      <c r="AM63" s="121"/>
    </row>
    <row r="64" ht="24" customHeight="1" spans="1:39">
      <c r="A64" s="115"/>
      <c r="B64" s="120">
        <v>302</v>
      </c>
      <c r="C64" s="120">
        <v>13</v>
      </c>
      <c r="D64" s="116">
        <v>112001</v>
      </c>
      <c r="E64" s="121" t="s">
        <v>208</v>
      </c>
      <c r="F64" s="114">
        <f t="shared" si="2"/>
        <v>0.6</v>
      </c>
      <c r="G64" s="114">
        <f t="shared" si="24"/>
        <v>0.6</v>
      </c>
      <c r="H64" s="114">
        <f t="shared" si="22"/>
        <v>0.6</v>
      </c>
      <c r="I64" s="121">
        <v>0.6</v>
      </c>
      <c r="J64" s="121"/>
      <c r="K64" s="114">
        <f t="shared" si="5"/>
        <v>0</v>
      </c>
      <c r="L64" s="121"/>
      <c r="M64" s="121"/>
      <c r="N64" s="114">
        <f t="shared" si="6"/>
        <v>0</v>
      </c>
      <c r="O64" s="121"/>
      <c r="P64" s="121"/>
      <c r="Q64" s="114">
        <f t="shared" si="19"/>
        <v>0</v>
      </c>
      <c r="R64" s="114">
        <f t="shared" si="8"/>
        <v>0</v>
      </c>
      <c r="S64" s="121"/>
      <c r="T64" s="121"/>
      <c r="U64" s="114">
        <f t="shared" si="9"/>
        <v>0</v>
      </c>
      <c r="V64" s="121"/>
      <c r="W64" s="121"/>
      <c r="X64" s="114">
        <f t="shared" si="11"/>
        <v>0</v>
      </c>
      <c r="Y64" s="121"/>
      <c r="Z64" s="121"/>
      <c r="AA64" s="114">
        <f t="shared" si="12"/>
        <v>0</v>
      </c>
      <c r="AB64" s="114">
        <f t="shared" si="13"/>
        <v>0</v>
      </c>
      <c r="AC64" s="128"/>
      <c r="AD64" s="121"/>
      <c r="AE64" s="114">
        <f t="shared" si="15"/>
        <v>0</v>
      </c>
      <c r="AF64" s="121"/>
      <c r="AG64" s="121"/>
      <c r="AH64" s="114">
        <f t="shared" si="16"/>
        <v>0</v>
      </c>
      <c r="AI64" s="121"/>
      <c r="AJ64" s="121"/>
      <c r="AK64" s="114">
        <f t="shared" si="25"/>
        <v>0</v>
      </c>
      <c r="AL64" s="121"/>
      <c r="AM64" s="121"/>
    </row>
    <row r="65" ht="24" customHeight="1" spans="1:39">
      <c r="A65" s="115"/>
      <c r="B65" s="120">
        <v>302</v>
      </c>
      <c r="C65" s="120">
        <v>13</v>
      </c>
      <c r="D65" s="116">
        <v>112102</v>
      </c>
      <c r="E65" s="121" t="s">
        <v>208</v>
      </c>
      <c r="F65" s="114">
        <f t="shared" si="2"/>
        <v>0.21</v>
      </c>
      <c r="G65" s="114">
        <f t="shared" si="24"/>
        <v>0.21</v>
      </c>
      <c r="H65" s="114">
        <f t="shared" si="22"/>
        <v>0.21</v>
      </c>
      <c r="I65" s="121">
        <v>0.21</v>
      </c>
      <c r="J65" s="121"/>
      <c r="K65" s="114">
        <f t="shared" si="5"/>
        <v>0</v>
      </c>
      <c r="L65" s="121"/>
      <c r="M65" s="121"/>
      <c r="N65" s="114">
        <f t="shared" si="6"/>
        <v>0</v>
      </c>
      <c r="O65" s="121"/>
      <c r="P65" s="121"/>
      <c r="Q65" s="114">
        <f t="shared" si="19"/>
        <v>0</v>
      </c>
      <c r="R65" s="114">
        <f t="shared" si="8"/>
        <v>0</v>
      </c>
      <c r="S65" s="121"/>
      <c r="T65" s="121"/>
      <c r="U65" s="114">
        <f t="shared" si="9"/>
        <v>0</v>
      </c>
      <c r="V65" s="121"/>
      <c r="W65" s="121"/>
      <c r="X65" s="114">
        <f t="shared" si="11"/>
        <v>0</v>
      </c>
      <c r="Y65" s="121"/>
      <c r="Z65" s="121"/>
      <c r="AA65" s="114">
        <f t="shared" si="12"/>
        <v>0</v>
      </c>
      <c r="AB65" s="114">
        <f t="shared" si="13"/>
        <v>0</v>
      </c>
      <c r="AC65" s="128"/>
      <c r="AD65" s="121"/>
      <c r="AE65" s="114">
        <f t="shared" si="15"/>
        <v>0</v>
      </c>
      <c r="AF65" s="121"/>
      <c r="AG65" s="121"/>
      <c r="AH65" s="114">
        <f t="shared" si="16"/>
        <v>0</v>
      </c>
      <c r="AI65" s="121"/>
      <c r="AJ65" s="121"/>
      <c r="AK65" s="114">
        <f t="shared" si="25"/>
        <v>0</v>
      </c>
      <c r="AL65" s="121"/>
      <c r="AM65" s="121"/>
    </row>
    <row r="66" ht="24" customHeight="1" spans="1:39">
      <c r="A66" s="115"/>
      <c r="B66" s="120" t="s">
        <v>199</v>
      </c>
      <c r="C66" s="120" t="s">
        <v>209</v>
      </c>
      <c r="D66" s="116">
        <v>112001</v>
      </c>
      <c r="E66" s="121" t="s">
        <v>210</v>
      </c>
      <c r="F66" s="114">
        <f t="shared" si="2"/>
        <v>0.5</v>
      </c>
      <c r="G66" s="114">
        <f t="shared" si="24"/>
        <v>0.5</v>
      </c>
      <c r="H66" s="114">
        <f t="shared" si="22"/>
        <v>0.5</v>
      </c>
      <c r="I66" s="121">
        <v>0.5</v>
      </c>
      <c r="J66" s="121"/>
      <c r="K66" s="114">
        <f t="shared" si="5"/>
        <v>0</v>
      </c>
      <c r="L66" s="121"/>
      <c r="M66" s="121"/>
      <c r="N66" s="114">
        <f t="shared" si="6"/>
        <v>0</v>
      </c>
      <c r="O66" s="121"/>
      <c r="P66" s="121"/>
      <c r="Q66" s="114">
        <f t="shared" si="19"/>
        <v>0</v>
      </c>
      <c r="R66" s="114">
        <f t="shared" si="8"/>
        <v>0</v>
      </c>
      <c r="S66" s="121"/>
      <c r="T66" s="121"/>
      <c r="U66" s="114">
        <f t="shared" si="9"/>
        <v>0</v>
      </c>
      <c r="V66" s="121"/>
      <c r="W66" s="121"/>
      <c r="X66" s="114">
        <f t="shared" si="11"/>
        <v>0</v>
      </c>
      <c r="Y66" s="121"/>
      <c r="Z66" s="121"/>
      <c r="AA66" s="114">
        <f t="shared" si="12"/>
        <v>0</v>
      </c>
      <c r="AB66" s="114">
        <f t="shared" si="13"/>
        <v>0</v>
      </c>
      <c r="AC66" s="128"/>
      <c r="AD66" s="121"/>
      <c r="AE66" s="114">
        <f t="shared" si="15"/>
        <v>0</v>
      </c>
      <c r="AF66" s="121"/>
      <c r="AG66" s="121"/>
      <c r="AH66" s="114">
        <f t="shared" si="16"/>
        <v>0</v>
      </c>
      <c r="AI66" s="121"/>
      <c r="AJ66" s="121"/>
      <c r="AK66" s="114">
        <f t="shared" si="25"/>
        <v>0</v>
      </c>
      <c r="AL66" s="121"/>
      <c r="AM66" s="121"/>
    </row>
    <row r="67" ht="24" customHeight="1" spans="1:39">
      <c r="A67" s="115"/>
      <c r="B67" s="120" t="s">
        <v>199</v>
      </c>
      <c r="C67" s="120" t="s">
        <v>211</v>
      </c>
      <c r="D67" s="116">
        <v>112001</v>
      </c>
      <c r="E67" s="121" t="s">
        <v>212</v>
      </c>
      <c r="F67" s="114">
        <f t="shared" si="2"/>
        <v>10.96</v>
      </c>
      <c r="G67" s="114">
        <f t="shared" si="24"/>
        <v>6.98</v>
      </c>
      <c r="H67" s="114">
        <f t="shared" si="22"/>
        <v>6.98</v>
      </c>
      <c r="I67" s="121">
        <v>6.98</v>
      </c>
      <c r="J67" s="121"/>
      <c r="K67" s="114">
        <f t="shared" si="5"/>
        <v>0</v>
      </c>
      <c r="L67" s="121"/>
      <c r="M67" s="121"/>
      <c r="N67" s="114">
        <f t="shared" si="6"/>
        <v>0</v>
      </c>
      <c r="O67" s="121"/>
      <c r="P67" s="121"/>
      <c r="Q67" s="114">
        <f t="shared" si="19"/>
        <v>0</v>
      </c>
      <c r="R67" s="114">
        <f t="shared" si="8"/>
        <v>0</v>
      </c>
      <c r="S67" s="121"/>
      <c r="T67" s="121"/>
      <c r="U67" s="114">
        <f t="shared" si="9"/>
        <v>0</v>
      </c>
      <c r="V67" s="121"/>
      <c r="W67" s="121"/>
      <c r="X67" s="114">
        <f t="shared" si="11"/>
        <v>0</v>
      </c>
      <c r="Y67" s="121"/>
      <c r="Z67" s="121"/>
      <c r="AA67" s="114">
        <f t="shared" si="12"/>
        <v>3.98</v>
      </c>
      <c r="AB67" s="114">
        <f t="shared" si="13"/>
        <v>3.98</v>
      </c>
      <c r="AC67" s="127">
        <v>3.98</v>
      </c>
      <c r="AD67" s="121"/>
      <c r="AE67" s="114">
        <f t="shared" si="15"/>
        <v>0</v>
      </c>
      <c r="AF67" s="121"/>
      <c r="AG67" s="121"/>
      <c r="AH67" s="114">
        <f t="shared" si="16"/>
        <v>0</v>
      </c>
      <c r="AI67" s="121"/>
      <c r="AJ67" s="121"/>
      <c r="AK67" s="114">
        <f t="shared" si="25"/>
        <v>0</v>
      </c>
      <c r="AL67" s="121"/>
      <c r="AM67" s="121"/>
    </row>
    <row r="68" ht="24" customHeight="1" spans="1:39">
      <c r="A68" s="115"/>
      <c r="B68" s="120" t="s">
        <v>199</v>
      </c>
      <c r="C68" s="120" t="s">
        <v>211</v>
      </c>
      <c r="D68" s="116">
        <v>112102</v>
      </c>
      <c r="E68" s="121" t="s">
        <v>212</v>
      </c>
      <c r="F68" s="114">
        <f t="shared" si="2"/>
        <v>0.49</v>
      </c>
      <c r="G68" s="114">
        <f t="shared" si="24"/>
        <v>0.49</v>
      </c>
      <c r="H68" s="114">
        <f t="shared" si="22"/>
        <v>0.49</v>
      </c>
      <c r="I68" s="121">
        <v>0.49</v>
      </c>
      <c r="J68" s="121"/>
      <c r="K68" s="114">
        <f t="shared" si="5"/>
        <v>0</v>
      </c>
      <c r="L68" s="121"/>
      <c r="M68" s="121"/>
      <c r="N68" s="114">
        <f t="shared" si="6"/>
        <v>0</v>
      </c>
      <c r="O68" s="121"/>
      <c r="P68" s="121"/>
      <c r="Q68" s="114">
        <f t="shared" si="19"/>
        <v>0</v>
      </c>
      <c r="R68" s="114">
        <f t="shared" si="8"/>
        <v>0</v>
      </c>
      <c r="S68" s="121"/>
      <c r="T68" s="121"/>
      <c r="U68" s="114">
        <f t="shared" si="9"/>
        <v>0</v>
      </c>
      <c r="V68" s="121"/>
      <c r="W68" s="121"/>
      <c r="X68" s="114">
        <f t="shared" si="11"/>
        <v>0</v>
      </c>
      <c r="Y68" s="121"/>
      <c r="Z68" s="121"/>
      <c r="AA68" s="114">
        <f t="shared" si="12"/>
        <v>0</v>
      </c>
      <c r="AB68" s="114">
        <f t="shared" si="13"/>
        <v>0</v>
      </c>
      <c r="AC68" s="128"/>
      <c r="AD68" s="121"/>
      <c r="AE68" s="114">
        <f t="shared" si="15"/>
        <v>0</v>
      </c>
      <c r="AF68" s="121"/>
      <c r="AG68" s="121"/>
      <c r="AH68" s="114">
        <f t="shared" si="16"/>
        <v>0</v>
      </c>
      <c r="AI68" s="121"/>
      <c r="AJ68" s="121"/>
      <c r="AK68" s="114">
        <f t="shared" si="25"/>
        <v>0</v>
      </c>
      <c r="AL68" s="121"/>
      <c r="AM68" s="121"/>
    </row>
    <row r="69" ht="24" customHeight="1" spans="1:39">
      <c r="A69" s="115"/>
      <c r="B69" s="120" t="s">
        <v>199</v>
      </c>
      <c r="C69" s="120" t="s">
        <v>211</v>
      </c>
      <c r="D69" s="116">
        <v>112103</v>
      </c>
      <c r="E69" s="121" t="s">
        <v>212</v>
      </c>
      <c r="F69" s="114">
        <f t="shared" si="2"/>
        <v>0.8</v>
      </c>
      <c r="G69" s="114">
        <f t="shared" si="24"/>
        <v>0.8</v>
      </c>
      <c r="H69" s="114">
        <f t="shared" si="22"/>
        <v>0.8</v>
      </c>
      <c r="I69" s="121">
        <v>0.8</v>
      </c>
      <c r="J69" s="121"/>
      <c r="K69" s="114">
        <f t="shared" si="5"/>
        <v>0</v>
      </c>
      <c r="L69" s="121"/>
      <c r="M69" s="121"/>
      <c r="N69" s="114">
        <f t="shared" si="6"/>
        <v>0</v>
      </c>
      <c r="O69" s="121"/>
      <c r="P69" s="121"/>
      <c r="Q69" s="114">
        <f t="shared" si="19"/>
        <v>0</v>
      </c>
      <c r="R69" s="114">
        <f t="shared" si="8"/>
        <v>0</v>
      </c>
      <c r="S69" s="121"/>
      <c r="T69" s="121"/>
      <c r="U69" s="114">
        <f t="shared" si="9"/>
        <v>0</v>
      </c>
      <c r="V69" s="121"/>
      <c r="W69" s="121"/>
      <c r="X69" s="114">
        <f t="shared" si="11"/>
        <v>0</v>
      </c>
      <c r="Y69" s="121"/>
      <c r="Z69" s="121"/>
      <c r="AA69" s="114">
        <f t="shared" si="12"/>
        <v>0</v>
      </c>
      <c r="AB69" s="114">
        <f t="shared" si="13"/>
        <v>0</v>
      </c>
      <c r="AC69" s="128"/>
      <c r="AD69" s="121"/>
      <c r="AE69" s="114">
        <f t="shared" si="15"/>
        <v>0</v>
      </c>
      <c r="AF69" s="121"/>
      <c r="AG69" s="121"/>
      <c r="AH69" s="114">
        <f t="shared" si="16"/>
        <v>0</v>
      </c>
      <c r="AI69" s="121"/>
      <c r="AJ69" s="121"/>
      <c r="AK69" s="114">
        <f t="shared" si="25"/>
        <v>0</v>
      </c>
      <c r="AL69" s="121"/>
      <c r="AM69" s="121"/>
    </row>
    <row r="70" ht="24" customHeight="1" spans="1:39">
      <c r="A70" s="115"/>
      <c r="B70" s="120" t="s">
        <v>199</v>
      </c>
      <c r="C70" s="120" t="s">
        <v>211</v>
      </c>
      <c r="D70" s="116">
        <v>112104</v>
      </c>
      <c r="E70" s="121" t="s">
        <v>212</v>
      </c>
      <c r="F70" s="114">
        <f t="shared" si="2"/>
        <v>0.4</v>
      </c>
      <c r="G70" s="114">
        <f t="shared" si="24"/>
        <v>0.4</v>
      </c>
      <c r="H70" s="114">
        <f t="shared" si="22"/>
        <v>0.4</v>
      </c>
      <c r="I70" s="121">
        <v>0.4</v>
      </c>
      <c r="J70" s="121"/>
      <c r="K70" s="114">
        <f t="shared" si="5"/>
        <v>0</v>
      </c>
      <c r="L70" s="121"/>
      <c r="M70" s="121"/>
      <c r="N70" s="114">
        <f t="shared" si="6"/>
        <v>0</v>
      </c>
      <c r="O70" s="121"/>
      <c r="P70" s="121"/>
      <c r="Q70" s="114">
        <f t="shared" si="19"/>
        <v>0</v>
      </c>
      <c r="R70" s="114">
        <f t="shared" si="8"/>
        <v>0</v>
      </c>
      <c r="S70" s="121"/>
      <c r="T70" s="121"/>
      <c r="U70" s="114">
        <f t="shared" si="9"/>
        <v>0</v>
      </c>
      <c r="V70" s="121"/>
      <c r="W70" s="121"/>
      <c r="X70" s="114">
        <f t="shared" si="11"/>
        <v>0</v>
      </c>
      <c r="Y70" s="121"/>
      <c r="Z70" s="121"/>
      <c r="AA70" s="114">
        <f t="shared" si="12"/>
        <v>0</v>
      </c>
      <c r="AB70" s="114">
        <f t="shared" si="13"/>
        <v>0</v>
      </c>
      <c r="AC70" s="128"/>
      <c r="AD70" s="121"/>
      <c r="AE70" s="114">
        <f t="shared" si="15"/>
        <v>0</v>
      </c>
      <c r="AF70" s="121"/>
      <c r="AG70" s="121"/>
      <c r="AH70" s="114">
        <f t="shared" si="16"/>
        <v>0</v>
      </c>
      <c r="AI70" s="121"/>
      <c r="AJ70" s="121"/>
      <c r="AK70" s="114">
        <f t="shared" si="25"/>
        <v>0</v>
      </c>
      <c r="AL70" s="121"/>
      <c r="AM70" s="121"/>
    </row>
    <row r="71" ht="24" customHeight="1" spans="1:39">
      <c r="A71" s="115"/>
      <c r="B71" s="120" t="s">
        <v>199</v>
      </c>
      <c r="C71" s="120" t="s">
        <v>213</v>
      </c>
      <c r="D71" s="116" t="s">
        <v>214</v>
      </c>
      <c r="E71" s="121" t="s">
        <v>215</v>
      </c>
      <c r="F71" s="114">
        <f t="shared" si="2"/>
        <v>144.58</v>
      </c>
      <c r="G71" s="114">
        <f t="shared" si="24"/>
        <v>0</v>
      </c>
      <c r="H71" s="114">
        <f t="shared" si="22"/>
        <v>0</v>
      </c>
      <c r="I71" s="121"/>
      <c r="J71" s="121"/>
      <c r="K71" s="114">
        <f t="shared" si="5"/>
        <v>0</v>
      </c>
      <c r="L71" s="121"/>
      <c r="M71" s="121"/>
      <c r="N71" s="114">
        <f t="shared" si="6"/>
        <v>0</v>
      </c>
      <c r="O71" s="121"/>
      <c r="P71" s="121"/>
      <c r="Q71" s="114">
        <f t="shared" si="19"/>
        <v>0</v>
      </c>
      <c r="R71" s="114">
        <f t="shared" si="8"/>
        <v>0</v>
      </c>
      <c r="S71" s="121"/>
      <c r="T71" s="121"/>
      <c r="U71" s="114">
        <f t="shared" si="9"/>
        <v>0</v>
      </c>
      <c r="V71" s="121"/>
      <c r="W71" s="121"/>
      <c r="X71" s="114">
        <f t="shared" si="11"/>
        <v>0</v>
      </c>
      <c r="Y71" s="121"/>
      <c r="Z71" s="121"/>
      <c r="AA71" s="114">
        <f t="shared" si="12"/>
        <v>144.58</v>
      </c>
      <c r="AB71" s="114">
        <f t="shared" si="13"/>
        <v>144.58</v>
      </c>
      <c r="AC71" s="128"/>
      <c r="AD71" s="127">
        <v>144.58</v>
      </c>
      <c r="AE71" s="114">
        <f t="shared" si="15"/>
        <v>0</v>
      </c>
      <c r="AF71" s="121"/>
      <c r="AG71" s="121"/>
      <c r="AH71" s="114">
        <f t="shared" si="16"/>
        <v>0</v>
      </c>
      <c r="AI71" s="121"/>
      <c r="AJ71" s="121"/>
      <c r="AK71" s="114">
        <f t="shared" si="25"/>
        <v>0</v>
      </c>
      <c r="AL71" s="121"/>
      <c r="AM71" s="121"/>
    </row>
    <row r="72" ht="24" customHeight="1" spans="1:39">
      <c r="A72" s="115"/>
      <c r="B72" s="120" t="s">
        <v>199</v>
      </c>
      <c r="C72" s="120" t="s">
        <v>216</v>
      </c>
      <c r="D72" s="116">
        <v>112001</v>
      </c>
      <c r="E72" s="121" t="s">
        <v>217</v>
      </c>
      <c r="F72" s="114">
        <f t="shared" ref="F72:F102" si="26">G72+Q72+AA72</f>
        <v>5.7094</v>
      </c>
      <c r="G72" s="114">
        <f t="shared" si="24"/>
        <v>5.7094</v>
      </c>
      <c r="H72" s="114">
        <f t="shared" si="22"/>
        <v>5.7094</v>
      </c>
      <c r="I72" s="121">
        <v>5.7094</v>
      </c>
      <c r="J72" s="121"/>
      <c r="K72" s="114">
        <f t="shared" ref="K72:K102" si="27">L72+M72</f>
        <v>0</v>
      </c>
      <c r="L72" s="121"/>
      <c r="M72" s="121"/>
      <c r="N72" s="114">
        <f t="shared" ref="N72:N102" si="28">O72+P72</f>
        <v>0</v>
      </c>
      <c r="O72" s="121"/>
      <c r="P72" s="121"/>
      <c r="Q72" s="114">
        <f t="shared" ref="Q72:Q102" si="29">R72+U72+X72</f>
        <v>0</v>
      </c>
      <c r="R72" s="114">
        <f t="shared" ref="R72:R102" si="30">S72+T72</f>
        <v>0</v>
      </c>
      <c r="S72" s="121"/>
      <c r="T72" s="121"/>
      <c r="U72" s="114">
        <f t="shared" ref="U72:U102" si="31">V72+W72</f>
        <v>0</v>
      </c>
      <c r="V72" s="121"/>
      <c r="W72" s="121"/>
      <c r="X72" s="114">
        <f t="shared" ref="X72:X102" si="32">Y72+Z72</f>
        <v>0</v>
      </c>
      <c r="Y72" s="121"/>
      <c r="Z72" s="121"/>
      <c r="AA72" s="114">
        <f t="shared" ref="AA72:AA96" si="33">AB72+AE72+AH72+AK72</f>
        <v>0</v>
      </c>
      <c r="AB72" s="114">
        <f t="shared" ref="AB72:AB96" si="34">AC72+AD72</f>
        <v>0</v>
      </c>
      <c r="AC72" s="128"/>
      <c r="AD72" s="121"/>
      <c r="AE72" s="114">
        <f t="shared" ref="AE72:AE96" si="35">AF72+AG72</f>
        <v>0</v>
      </c>
      <c r="AF72" s="121"/>
      <c r="AG72" s="121"/>
      <c r="AH72" s="114">
        <f t="shared" ref="AH72:AH102" si="36">AI72+AJ72</f>
        <v>0</v>
      </c>
      <c r="AI72" s="121"/>
      <c r="AJ72" s="121"/>
      <c r="AK72" s="114">
        <f t="shared" si="25"/>
        <v>0</v>
      </c>
      <c r="AL72" s="121"/>
      <c r="AM72" s="121"/>
    </row>
    <row r="73" ht="24" customHeight="1" spans="1:39">
      <c r="A73" s="115"/>
      <c r="B73" s="120" t="s">
        <v>199</v>
      </c>
      <c r="C73" s="120" t="s">
        <v>216</v>
      </c>
      <c r="D73" s="116">
        <v>112102</v>
      </c>
      <c r="E73" s="121" t="s">
        <v>217</v>
      </c>
      <c r="F73" s="114">
        <f t="shared" si="26"/>
        <v>0.4249</v>
      </c>
      <c r="G73" s="114">
        <f t="shared" si="24"/>
        <v>0.4249</v>
      </c>
      <c r="H73" s="114">
        <f t="shared" si="22"/>
        <v>0.4249</v>
      </c>
      <c r="I73" s="121">
        <v>0.4249</v>
      </c>
      <c r="J73" s="121"/>
      <c r="K73" s="114">
        <f t="shared" si="27"/>
        <v>0</v>
      </c>
      <c r="L73" s="121"/>
      <c r="M73" s="121"/>
      <c r="N73" s="114">
        <f t="shared" si="28"/>
        <v>0</v>
      </c>
      <c r="O73" s="121"/>
      <c r="P73" s="121"/>
      <c r="Q73" s="114">
        <f t="shared" si="29"/>
        <v>0</v>
      </c>
      <c r="R73" s="114">
        <f t="shared" si="30"/>
        <v>0</v>
      </c>
      <c r="S73" s="121"/>
      <c r="T73" s="121"/>
      <c r="U73" s="114">
        <f t="shared" si="31"/>
        <v>0</v>
      </c>
      <c r="V73" s="121"/>
      <c r="W73" s="121"/>
      <c r="X73" s="114">
        <f t="shared" si="32"/>
        <v>0</v>
      </c>
      <c r="Y73" s="121"/>
      <c r="Z73" s="121"/>
      <c r="AA73" s="114">
        <f t="shared" si="33"/>
        <v>0</v>
      </c>
      <c r="AB73" s="114">
        <f t="shared" si="34"/>
        <v>0</v>
      </c>
      <c r="AC73" s="128"/>
      <c r="AD73" s="121"/>
      <c r="AE73" s="114">
        <f t="shared" si="35"/>
        <v>0</v>
      </c>
      <c r="AF73" s="121"/>
      <c r="AG73" s="121"/>
      <c r="AH73" s="114">
        <f t="shared" si="36"/>
        <v>0</v>
      </c>
      <c r="AI73" s="121"/>
      <c r="AJ73" s="121"/>
      <c r="AK73" s="114">
        <f t="shared" si="25"/>
        <v>0</v>
      </c>
      <c r="AL73" s="121"/>
      <c r="AM73" s="121"/>
    </row>
    <row r="74" ht="24" customHeight="1" spans="1:39">
      <c r="A74" s="115"/>
      <c r="B74" s="120" t="s">
        <v>199</v>
      </c>
      <c r="C74" s="120" t="s">
        <v>216</v>
      </c>
      <c r="D74" s="116">
        <v>112103</v>
      </c>
      <c r="E74" s="121" t="s">
        <v>217</v>
      </c>
      <c r="F74" s="114">
        <f t="shared" si="26"/>
        <v>0.6475</v>
      </c>
      <c r="G74" s="114">
        <f t="shared" si="24"/>
        <v>0.6475</v>
      </c>
      <c r="H74" s="114">
        <f t="shared" si="22"/>
        <v>0.6475</v>
      </c>
      <c r="I74" s="121">
        <v>0.6475</v>
      </c>
      <c r="J74" s="121"/>
      <c r="K74" s="114">
        <f t="shared" si="27"/>
        <v>0</v>
      </c>
      <c r="L74" s="121"/>
      <c r="M74" s="121"/>
      <c r="N74" s="114">
        <f t="shared" si="28"/>
        <v>0</v>
      </c>
      <c r="O74" s="121"/>
      <c r="P74" s="121"/>
      <c r="Q74" s="114">
        <f t="shared" si="29"/>
        <v>0</v>
      </c>
      <c r="R74" s="114">
        <f t="shared" si="30"/>
        <v>0</v>
      </c>
      <c r="S74" s="121"/>
      <c r="T74" s="121"/>
      <c r="U74" s="114">
        <f t="shared" si="31"/>
        <v>0</v>
      </c>
      <c r="V74" s="121"/>
      <c r="W74" s="121"/>
      <c r="X74" s="114">
        <f t="shared" si="32"/>
        <v>0</v>
      </c>
      <c r="Y74" s="121"/>
      <c r="Z74" s="121"/>
      <c r="AA74" s="114">
        <f t="shared" si="33"/>
        <v>0</v>
      </c>
      <c r="AB74" s="114">
        <f t="shared" si="34"/>
        <v>0</v>
      </c>
      <c r="AC74" s="128"/>
      <c r="AD74" s="121"/>
      <c r="AE74" s="114">
        <f t="shared" si="35"/>
        <v>0</v>
      </c>
      <c r="AF74" s="121"/>
      <c r="AG74" s="121"/>
      <c r="AH74" s="114">
        <f t="shared" si="36"/>
        <v>0</v>
      </c>
      <c r="AI74" s="121"/>
      <c r="AJ74" s="121"/>
      <c r="AK74" s="114">
        <f t="shared" si="25"/>
        <v>0</v>
      </c>
      <c r="AL74" s="121"/>
      <c r="AM74" s="121"/>
    </row>
    <row r="75" ht="24" customHeight="1" spans="1:39">
      <c r="A75" s="115"/>
      <c r="B75" s="120" t="s">
        <v>199</v>
      </c>
      <c r="C75" s="120" t="s">
        <v>216</v>
      </c>
      <c r="D75" s="116">
        <v>112104</v>
      </c>
      <c r="E75" s="121" t="s">
        <v>217</v>
      </c>
      <c r="F75" s="114">
        <f t="shared" si="26"/>
        <v>0.2349</v>
      </c>
      <c r="G75" s="114">
        <f t="shared" si="24"/>
        <v>0.2349</v>
      </c>
      <c r="H75" s="114">
        <f t="shared" si="22"/>
        <v>0.2349</v>
      </c>
      <c r="I75" s="121">
        <v>0.2349</v>
      </c>
      <c r="J75" s="121"/>
      <c r="K75" s="114">
        <f t="shared" si="27"/>
        <v>0</v>
      </c>
      <c r="L75" s="121"/>
      <c r="M75" s="121"/>
      <c r="N75" s="114">
        <f t="shared" si="28"/>
        <v>0</v>
      </c>
      <c r="O75" s="121"/>
      <c r="P75" s="121"/>
      <c r="Q75" s="114">
        <f t="shared" si="29"/>
        <v>0</v>
      </c>
      <c r="R75" s="114">
        <f t="shared" si="30"/>
        <v>0</v>
      </c>
      <c r="S75" s="121"/>
      <c r="T75" s="121"/>
      <c r="U75" s="114">
        <f t="shared" si="31"/>
        <v>0</v>
      </c>
      <c r="V75" s="121"/>
      <c r="W75" s="121"/>
      <c r="X75" s="114">
        <f t="shared" si="32"/>
        <v>0</v>
      </c>
      <c r="Y75" s="121"/>
      <c r="Z75" s="121"/>
      <c r="AA75" s="114">
        <f t="shared" si="33"/>
        <v>0</v>
      </c>
      <c r="AB75" s="114">
        <f t="shared" si="34"/>
        <v>0</v>
      </c>
      <c r="AC75" s="128"/>
      <c r="AD75" s="121"/>
      <c r="AE75" s="114">
        <f t="shared" si="35"/>
        <v>0</v>
      </c>
      <c r="AF75" s="121"/>
      <c r="AG75" s="121"/>
      <c r="AH75" s="114">
        <f t="shared" si="36"/>
        <v>0</v>
      </c>
      <c r="AI75" s="121"/>
      <c r="AJ75" s="121"/>
      <c r="AK75" s="114">
        <f t="shared" si="25"/>
        <v>0</v>
      </c>
      <c r="AL75" s="121"/>
      <c r="AM75" s="121"/>
    </row>
    <row r="76" ht="24" customHeight="1" spans="1:39">
      <c r="A76" s="115"/>
      <c r="B76" s="120" t="s">
        <v>199</v>
      </c>
      <c r="C76" s="120" t="s">
        <v>218</v>
      </c>
      <c r="D76" s="116">
        <v>112001</v>
      </c>
      <c r="E76" s="121" t="s">
        <v>219</v>
      </c>
      <c r="F76" s="114">
        <f t="shared" si="26"/>
        <v>7.1867</v>
      </c>
      <c r="G76" s="114">
        <f t="shared" si="24"/>
        <v>7.1867</v>
      </c>
      <c r="H76" s="114">
        <f t="shared" si="22"/>
        <v>7.1867</v>
      </c>
      <c r="I76" s="121">
        <v>7.1867</v>
      </c>
      <c r="J76" s="121"/>
      <c r="K76" s="114">
        <f t="shared" si="27"/>
        <v>0</v>
      </c>
      <c r="L76" s="121"/>
      <c r="M76" s="121"/>
      <c r="N76" s="114">
        <f t="shared" si="28"/>
        <v>0</v>
      </c>
      <c r="O76" s="121"/>
      <c r="P76" s="121"/>
      <c r="Q76" s="114">
        <f t="shared" si="29"/>
        <v>0</v>
      </c>
      <c r="R76" s="114">
        <f t="shared" si="30"/>
        <v>0</v>
      </c>
      <c r="S76" s="121"/>
      <c r="T76" s="121"/>
      <c r="U76" s="114">
        <f t="shared" si="31"/>
        <v>0</v>
      </c>
      <c r="V76" s="121"/>
      <c r="W76" s="121"/>
      <c r="X76" s="114">
        <f t="shared" si="32"/>
        <v>0</v>
      </c>
      <c r="Y76" s="121"/>
      <c r="Z76" s="121"/>
      <c r="AA76" s="114">
        <f t="shared" si="33"/>
        <v>0</v>
      </c>
      <c r="AB76" s="114">
        <f t="shared" si="34"/>
        <v>0</v>
      </c>
      <c r="AC76" s="128"/>
      <c r="AD76" s="121"/>
      <c r="AE76" s="114">
        <f t="shared" si="35"/>
        <v>0</v>
      </c>
      <c r="AF76" s="121"/>
      <c r="AG76" s="121"/>
      <c r="AH76" s="114">
        <f t="shared" si="36"/>
        <v>0</v>
      </c>
      <c r="AI76" s="121"/>
      <c r="AJ76" s="121"/>
      <c r="AK76" s="114">
        <f t="shared" si="25"/>
        <v>0</v>
      </c>
      <c r="AL76" s="121"/>
      <c r="AM76" s="121"/>
    </row>
    <row r="77" ht="24" customHeight="1" spans="1:39">
      <c r="A77" s="115"/>
      <c r="B77" s="120" t="s">
        <v>199</v>
      </c>
      <c r="C77" s="120" t="s">
        <v>218</v>
      </c>
      <c r="D77" s="116">
        <v>112102</v>
      </c>
      <c r="E77" s="121" t="s">
        <v>219</v>
      </c>
      <c r="F77" s="114">
        <f t="shared" si="26"/>
        <v>0.5312</v>
      </c>
      <c r="G77" s="114">
        <f t="shared" si="24"/>
        <v>0.5312</v>
      </c>
      <c r="H77" s="114">
        <f t="shared" si="22"/>
        <v>0.5312</v>
      </c>
      <c r="I77" s="121">
        <v>0.5312</v>
      </c>
      <c r="J77" s="121"/>
      <c r="K77" s="114">
        <f t="shared" si="27"/>
        <v>0</v>
      </c>
      <c r="L77" s="121"/>
      <c r="M77" s="121"/>
      <c r="N77" s="114">
        <f t="shared" si="28"/>
        <v>0</v>
      </c>
      <c r="O77" s="121"/>
      <c r="P77" s="121"/>
      <c r="Q77" s="114">
        <f t="shared" si="29"/>
        <v>0</v>
      </c>
      <c r="R77" s="114">
        <f t="shared" si="30"/>
        <v>0</v>
      </c>
      <c r="S77" s="121"/>
      <c r="T77" s="121"/>
      <c r="U77" s="114">
        <f t="shared" si="31"/>
        <v>0</v>
      </c>
      <c r="V77" s="121"/>
      <c r="W77" s="121"/>
      <c r="X77" s="114">
        <f t="shared" si="32"/>
        <v>0</v>
      </c>
      <c r="Y77" s="121"/>
      <c r="Z77" s="121"/>
      <c r="AA77" s="114">
        <f t="shared" si="33"/>
        <v>0</v>
      </c>
      <c r="AB77" s="114">
        <f t="shared" si="34"/>
        <v>0</v>
      </c>
      <c r="AC77" s="128"/>
      <c r="AD77" s="121"/>
      <c r="AE77" s="114">
        <f t="shared" si="35"/>
        <v>0</v>
      </c>
      <c r="AF77" s="121"/>
      <c r="AG77" s="121"/>
      <c r="AH77" s="114">
        <f t="shared" si="36"/>
        <v>0</v>
      </c>
      <c r="AI77" s="121"/>
      <c r="AJ77" s="121"/>
      <c r="AK77" s="114">
        <f t="shared" si="25"/>
        <v>0</v>
      </c>
      <c r="AL77" s="121"/>
      <c r="AM77" s="121"/>
    </row>
    <row r="78" ht="24" customHeight="1" spans="1:39">
      <c r="A78" s="115"/>
      <c r="B78" s="120" t="s">
        <v>199</v>
      </c>
      <c r="C78" s="120" t="s">
        <v>218</v>
      </c>
      <c r="D78" s="116">
        <v>112103</v>
      </c>
      <c r="E78" s="121" t="s">
        <v>219</v>
      </c>
      <c r="F78" s="114">
        <f t="shared" si="26"/>
        <v>0.8093</v>
      </c>
      <c r="G78" s="114">
        <f t="shared" si="24"/>
        <v>0.8093</v>
      </c>
      <c r="H78" s="114">
        <f t="shared" ref="H78:H102" si="37">I78+J78</f>
        <v>0.8093</v>
      </c>
      <c r="I78" s="121">
        <v>0.8093</v>
      </c>
      <c r="J78" s="121"/>
      <c r="K78" s="114">
        <f t="shared" si="27"/>
        <v>0</v>
      </c>
      <c r="L78" s="121"/>
      <c r="M78" s="121"/>
      <c r="N78" s="114">
        <f t="shared" si="28"/>
        <v>0</v>
      </c>
      <c r="O78" s="121"/>
      <c r="P78" s="121"/>
      <c r="Q78" s="114">
        <f t="shared" si="29"/>
        <v>0</v>
      </c>
      <c r="R78" s="114">
        <f t="shared" si="30"/>
        <v>0</v>
      </c>
      <c r="S78" s="121"/>
      <c r="T78" s="121"/>
      <c r="U78" s="114">
        <f t="shared" si="31"/>
        <v>0</v>
      </c>
      <c r="V78" s="121"/>
      <c r="W78" s="121"/>
      <c r="X78" s="114">
        <f t="shared" si="32"/>
        <v>0</v>
      </c>
      <c r="Y78" s="121"/>
      <c r="Z78" s="121"/>
      <c r="AA78" s="114">
        <f t="shared" si="33"/>
        <v>0</v>
      </c>
      <c r="AB78" s="114">
        <f t="shared" si="34"/>
        <v>0</v>
      </c>
      <c r="AC78" s="128"/>
      <c r="AD78" s="121"/>
      <c r="AE78" s="114">
        <f t="shared" si="35"/>
        <v>0</v>
      </c>
      <c r="AF78" s="121"/>
      <c r="AG78" s="121"/>
      <c r="AH78" s="114">
        <f t="shared" si="36"/>
        <v>0</v>
      </c>
      <c r="AI78" s="121"/>
      <c r="AJ78" s="121"/>
      <c r="AK78" s="114">
        <f t="shared" si="25"/>
        <v>0</v>
      </c>
      <c r="AL78" s="121"/>
      <c r="AM78" s="121"/>
    </row>
    <row r="79" ht="24" customHeight="1" spans="1:39">
      <c r="A79" s="115"/>
      <c r="B79" s="120" t="s">
        <v>199</v>
      </c>
      <c r="C79" s="120" t="s">
        <v>218</v>
      </c>
      <c r="D79" s="116">
        <v>112104</v>
      </c>
      <c r="E79" s="121" t="s">
        <v>219</v>
      </c>
      <c r="F79" s="114">
        <f t="shared" si="26"/>
        <v>0.5696</v>
      </c>
      <c r="G79" s="114">
        <f t="shared" si="24"/>
        <v>0.2936</v>
      </c>
      <c r="H79" s="114">
        <f t="shared" si="37"/>
        <v>0.2936</v>
      </c>
      <c r="I79" s="121">
        <v>0.2936</v>
      </c>
      <c r="J79" s="121"/>
      <c r="K79" s="114">
        <f t="shared" si="27"/>
        <v>0</v>
      </c>
      <c r="L79" s="121"/>
      <c r="M79" s="121"/>
      <c r="N79" s="114">
        <f t="shared" si="28"/>
        <v>0</v>
      </c>
      <c r="O79" s="121"/>
      <c r="P79" s="121"/>
      <c r="Q79" s="114">
        <f t="shared" si="29"/>
        <v>0</v>
      </c>
      <c r="R79" s="114">
        <f t="shared" si="30"/>
        <v>0</v>
      </c>
      <c r="S79" s="121"/>
      <c r="T79" s="121"/>
      <c r="U79" s="114">
        <f t="shared" si="31"/>
        <v>0</v>
      </c>
      <c r="V79" s="121"/>
      <c r="W79" s="121"/>
      <c r="X79" s="114">
        <f t="shared" si="32"/>
        <v>0</v>
      </c>
      <c r="Y79" s="121"/>
      <c r="Z79" s="121"/>
      <c r="AA79" s="114">
        <f t="shared" si="33"/>
        <v>0.276</v>
      </c>
      <c r="AB79" s="114">
        <f t="shared" si="34"/>
        <v>0.276</v>
      </c>
      <c r="AC79" s="127">
        <v>0.276</v>
      </c>
      <c r="AD79" s="121"/>
      <c r="AE79" s="114">
        <f t="shared" si="35"/>
        <v>0</v>
      </c>
      <c r="AF79" s="121"/>
      <c r="AG79" s="121"/>
      <c r="AH79" s="114">
        <f t="shared" si="36"/>
        <v>0</v>
      </c>
      <c r="AI79" s="121"/>
      <c r="AJ79" s="121"/>
      <c r="AK79" s="114">
        <f t="shared" si="25"/>
        <v>0</v>
      </c>
      <c r="AL79" s="121"/>
      <c r="AM79" s="121"/>
    </row>
    <row r="80" ht="24" customHeight="1" spans="1:39">
      <c r="A80" s="115"/>
      <c r="B80" s="120">
        <v>302</v>
      </c>
      <c r="C80" s="120">
        <v>31</v>
      </c>
      <c r="D80" s="116">
        <v>112001</v>
      </c>
      <c r="E80" s="121" t="s">
        <v>220</v>
      </c>
      <c r="F80" s="114">
        <f t="shared" si="26"/>
        <v>8.6</v>
      </c>
      <c r="G80" s="114">
        <f t="shared" si="24"/>
        <v>7.3</v>
      </c>
      <c r="H80" s="114">
        <f t="shared" si="37"/>
        <v>7.3</v>
      </c>
      <c r="I80" s="121">
        <v>7.3</v>
      </c>
      <c r="J80" s="121"/>
      <c r="K80" s="114">
        <f t="shared" si="27"/>
        <v>0</v>
      </c>
      <c r="L80" s="121"/>
      <c r="M80" s="121"/>
      <c r="N80" s="114">
        <f t="shared" si="28"/>
        <v>0</v>
      </c>
      <c r="O80" s="121"/>
      <c r="P80" s="121"/>
      <c r="Q80" s="114">
        <f t="shared" si="29"/>
        <v>0</v>
      </c>
      <c r="R80" s="114">
        <f t="shared" si="30"/>
        <v>0</v>
      </c>
      <c r="S80" s="121"/>
      <c r="T80" s="121"/>
      <c r="U80" s="114">
        <f t="shared" si="31"/>
        <v>0</v>
      </c>
      <c r="V80" s="121"/>
      <c r="W80" s="121"/>
      <c r="X80" s="114">
        <f t="shared" si="32"/>
        <v>0</v>
      </c>
      <c r="Y80" s="121"/>
      <c r="Z80" s="121"/>
      <c r="AA80" s="114">
        <f t="shared" si="33"/>
        <v>1.3</v>
      </c>
      <c r="AB80" s="114">
        <f t="shared" si="34"/>
        <v>1.3</v>
      </c>
      <c r="AC80" s="127">
        <v>1.3</v>
      </c>
      <c r="AD80" s="121"/>
      <c r="AE80" s="114">
        <f t="shared" si="35"/>
        <v>0</v>
      </c>
      <c r="AF80" s="121"/>
      <c r="AG80" s="121"/>
      <c r="AH80" s="114">
        <f t="shared" si="36"/>
        <v>0</v>
      </c>
      <c r="AI80" s="121"/>
      <c r="AJ80" s="121"/>
      <c r="AK80" s="114">
        <f t="shared" si="25"/>
        <v>0</v>
      </c>
      <c r="AL80" s="121"/>
      <c r="AM80" s="121"/>
    </row>
    <row r="81" ht="24" customHeight="1" spans="1:39">
      <c r="A81" s="115"/>
      <c r="B81" s="120" t="s">
        <v>199</v>
      </c>
      <c r="C81" s="120" t="s">
        <v>221</v>
      </c>
      <c r="D81" s="116">
        <v>112001</v>
      </c>
      <c r="E81" s="121" t="s">
        <v>222</v>
      </c>
      <c r="F81" s="114">
        <f t="shared" si="26"/>
        <v>21.87</v>
      </c>
      <c r="G81" s="114">
        <f t="shared" si="24"/>
        <v>21.0384</v>
      </c>
      <c r="H81" s="114">
        <f t="shared" si="37"/>
        <v>21.0384</v>
      </c>
      <c r="I81" s="121">
        <v>21.0384</v>
      </c>
      <c r="J81" s="121"/>
      <c r="K81" s="114">
        <f t="shared" si="27"/>
        <v>0</v>
      </c>
      <c r="L81" s="121"/>
      <c r="M81" s="121"/>
      <c r="N81" s="114">
        <f t="shared" si="28"/>
        <v>0</v>
      </c>
      <c r="O81" s="121"/>
      <c r="P81" s="121"/>
      <c r="Q81" s="114">
        <f t="shared" si="29"/>
        <v>0</v>
      </c>
      <c r="R81" s="114">
        <f t="shared" si="30"/>
        <v>0</v>
      </c>
      <c r="S81" s="121"/>
      <c r="T81" s="121"/>
      <c r="U81" s="114">
        <f t="shared" si="31"/>
        <v>0</v>
      </c>
      <c r="V81" s="121"/>
      <c r="W81" s="121"/>
      <c r="X81" s="114">
        <f t="shared" si="32"/>
        <v>0</v>
      </c>
      <c r="Y81" s="121"/>
      <c r="Z81" s="121"/>
      <c r="AA81" s="114">
        <f t="shared" si="33"/>
        <v>0.8316</v>
      </c>
      <c r="AB81" s="114">
        <f t="shared" si="34"/>
        <v>0.8316</v>
      </c>
      <c r="AC81" s="128">
        <f>AC82</f>
        <v>0.8316</v>
      </c>
      <c r="AD81" s="121"/>
      <c r="AE81" s="114">
        <f t="shared" si="35"/>
        <v>0</v>
      </c>
      <c r="AF81" s="121"/>
      <c r="AG81" s="121"/>
      <c r="AH81" s="114">
        <f t="shared" si="36"/>
        <v>0</v>
      </c>
      <c r="AI81" s="121"/>
      <c r="AJ81" s="121"/>
      <c r="AK81" s="114">
        <f t="shared" si="25"/>
        <v>0</v>
      </c>
      <c r="AL81" s="121"/>
      <c r="AM81" s="121"/>
    </row>
    <row r="82" ht="24" customHeight="1" spans="1:39">
      <c r="A82" s="115"/>
      <c r="B82" s="120" t="s">
        <v>199</v>
      </c>
      <c r="C82" s="120" t="s">
        <v>221</v>
      </c>
      <c r="D82" s="116">
        <v>112001</v>
      </c>
      <c r="E82" s="121" t="s">
        <v>223</v>
      </c>
      <c r="F82" s="114">
        <f t="shared" si="26"/>
        <v>21.87</v>
      </c>
      <c r="G82" s="114">
        <f t="shared" si="24"/>
        <v>21.0384</v>
      </c>
      <c r="H82" s="114">
        <f t="shared" si="37"/>
        <v>21.0384</v>
      </c>
      <c r="I82" s="121">
        <v>21.0384</v>
      </c>
      <c r="J82" s="121"/>
      <c r="K82" s="114">
        <f t="shared" si="27"/>
        <v>0</v>
      </c>
      <c r="L82" s="121"/>
      <c r="M82" s="121"/>
      <c r="N82" s="114">
        <f t="shared" si="28"/>
        <v>0</v>
      </c>
      <c r="O82" s="121"/>
      <c r="P82" s="121"/>
      <c r="Q82" s="114">
        <f t="shared" si="29"/>
        <v>0</v>
      </c>
      <c r="R82" s="114">
        <f t="shared" si="30"/>
        <v>0</v>
      </c>
      <c r="S82" s="121"/>
      <c r="T82" s="121"/>
      <c r="U82" s="114">
        <f t="shared" si="31"/>
        <v>0</v>
      </c>
      <c r="V82" s="121"/>
      <c r="W82" s="121"/>
      <c r="X82" s="114">
        <f t="shared" si="32"/>
        <v>0</v>
      </c>
      <c r="Y82" s="121"/>
      <c r="Z82" s="121"/>
      <c r="AA82" s="114">
        <f t="shared" si="33"/>
        <v>0.8316</v>
      </c>
      <c r="AB82" s="114">
        <f t="shared" si="34"/>
        <v>0.8316</v>
      </c>
      <c r="AC82" s="127">
        <v>0.8316</v>
      </c>
      <c r="AD82" s="121"/>
      <c r="AE82" s="114">
        <f t="shared" si="35"/>
        <v>0</v>
      </c>
      <c r="AF82" s="121"/>
      <c r="AG82" s="121"/>
      <c r="AH82" s="114">
        <f t="shared" si="36"/>
        <v>0</v>
      </c>
      <c r="AI82" s="121"/>
      <c r="AJ82" s="121"/>
      <c r="AK82" s="114">
        <f t="shared" si="25"/>
        <v>0</v>
      </c>
      <c r="AL82" s="121"/>
      <c r="AM82" s="121"/>
    </row>
    <row r="83" ht="24" customHeight="1" spans="1:39">
      <c r="A83" s="115"/>
      <c r="B83" s="120">
        <v>302</v>
      </c>
      <c r="C83" s="120">
        <v>99</v>
      </c>
      <c r="D83" s="116">
        <v>112001</v>
      </c>
      <c r="E83" s="121" t="s">
        <v>224</v>
      </c>
      <c r="F83" s="114">
        <f t="shared" si="26"/>
        <v>1456.1781</v>
      </c>
      <c r="G83" s="114">
        <f t="shared" ref="G83:G102" si="38">H83+K83+N83</f>
        <v>208.9</v>
      </c>
      <c r="H83" s="114">
        <f t="shared" si="37"/>
        <v>208.9</v>
      </c>
      <c r="I83" s="121"/>
      <c r="J83" s="121">
        <v>208.9</v>
      </c>
      <c r="K83" s="114">
        <f t="shared" si="27"/>
        <v>0</v>
      </c>
      <c r="L83" s="121"/>
      <c r="M83" s="121"/>
      <c r="N83" s="114">
        <f t="shared" si="28"/>
        <v>0</v>
      </c>
      <c r="O83" s="121"/>
      <c r="P83" s="121"/>
      <c r="Q83" s="114">
        <f t="shared" si="29"/>
        <v>0</v>
      </c>
      <c r="R83" s="114">
        <f t="shared" si="30"/>
        <v>0</v>
      </c>
      <c r="S83" s="121"/>
      <c r="T83" s="121"/>
      <c r="U83" s="114">
        <f t="shared" si="31"/>
        <v>0</v>
      </c>
      <c r="V83" s="121"/>
      <c r="W83" s="121"/>
      <c r="X83" s="114">
        <f t="shared" si="32"/>
        <v>0</v>
      </c>
      <c r="Y83" s="121"/>
      <c r="Z83" s="121"/>
      <c r="AA83" s="114">
        <f t="shared" si="33"/>
        <v>1247.2781</v>
      </c>
      <c r="AB83" s="114">
        <f t="shared" si="34"/>
        <v>1247.2781</v>
      </c>
      <c r="AC83" s="127">
        <v>1.1</v>
      </c>
      <c r="AD83" s="127">
        <v>1246.1781</v>
      </c>
      <c r="AE83" s="114">
        <f t="shared" si="35"/>
        <v>0</v>
      </c>
      <c r="AF83" s="121"/>
      <c r="AG83" s="121"/>
      <c r="AH83" s="114">
        <f t="shared" si="36"/>
        <v>0</v>
      </c>
      <c r="AI83" s="121"/>
      <c r="AJ83" s="121"/>
      <c r="AK83" s="114">
        <f t="shared" si="25"/>
        <v>0</v>
      </c>
      <c r="AL83" s="121"/>
      <c r="AM83" s="121"/>
    </row>
    <row r="84" ht="24" customHeight="1" spans="1:39">
      <c r="A84" s="115"/>
      <c r="B84" s="120">
        <v>302</v>
      </c>
      <c r="C84" s="120">
        <v>99</v>
      </c>
      <c r="D84" s="116">
        <v>112102</v>
      </c>
      <c r="E84" s="121" t="s">
        <v>224</v>
      </c>
      <c r="F84" s="114">
        <f t="shared" si="26"/>
        <v>3.7</v>
      </c>
      <c r="G84" s="114">
        <f t="shared" si="38"/>
        <v>3.7</v>
      </c>
      <c r="H84" s="114">
        <f t="shared" si="37"/>
        <v>3.7</v>
      </c>
      <c r="I84" s="121"/>
      <c r="J84" s="121">
        <v>3.7</v>
      </c>
      <c r="K84" s="114">
        <f t="shared" si="27"/>
        <v>0</v>
      </c>
      <c r="L84" s="121"/>
      <c r="M84" s="121"/>
      <c r="N84" s="114">
        <f t="shared" si="28"/>
        <v>0</v>
      </c>
      <c r="O84" s="121"/>
      <c r="P84" s="121"/>
      <c r="Q84" s="114">
        <f t="shared" si="29"/>
        <v>0</v>
      </c>
      <c r="R84" s="114">
        <f t="shared" si="30"/>
        <v>0</v>
      </c>
      <c r="S84" s="121"/>
      <c r="T84" s="121"/>
      <c r="U84" s="114">
        <f t="shared" si="31"/>
        <v>0</v>
      </c>
      <c r="V84" s="121"/>
      <c r="W84" s="121"/>
      <c r="X84" s="114">
        <f t="shared" si="32"/>
        <v>0</v>
      </c>
      <c r="Y84" s="121"/>
      <c r="Z84" s="121"/>
      <c r="AA84" s="114">
        <f t="shared" si="33"/>
        <v>0</v>
      </c>
      <c r="AB84" s="114">
        <f t="shared" si="34"/>
        <v>0</v>
      </c>
      <c r="AC84" s="128"/>
      <c r="AD84" s="121"/>
      <c r="AE84" s="114">
        <f t="shared" si="35"/>
        <v>0</v>
      </c>
      <c r="AF84" s="121"/>
      <c r="AG84" s="121"/>
      <c r="AH84" s="114">
        <f t="shared" si="36"/>
        <v>0</v>
      </c>
      <c r="AI84" s="121"/>
      <c r="AJ84" s="121"/>
      <c r="AK84" s="114">
        <f t="shared" si="25"/>
        <v>0</v>
      </c>
      <c r="AL84" s="121"/>
      <c r="AM84" s="121"/>
    </row>
    <row r="85" ht="24" customHeight="1" spans="1:39">
      <c r="A85" s="115"/>
      <c r="B85" s="120">
        <v>302</v>
      </c>
      <c r="C85" s="120">
        <v>99</v>
      </c>
      <c r="D85" s="116">
        <v>112103</v>
      </c>
      <c r="E85" s="121" t="s">
        <v>224</v>
      </c>
      <c r="F85" s="114">
        <f t="shared" si="26"/>
        <v>4.5</v>
      </c>
      <c r="G85" s="114">
        <f t="shared" si="38"/>
        <v>4.5</v>
      </c>
      <c r="H85" s="114">
        <f t="shared" si="37"/>
        <v>4.5</v>
      </c>
      <c r="I85" s="121"/>
      <c r="J85" s="121">
        <v>4.5</v>
      </c>
      <c r="K85" s="114">
        <f t="shared" si="27"/>
        <v>0</v>
      </c>
      <c r="L85" s="121"/>
      <c r="M85" s="121"/>
      <c r="N85" s="114">
        <f t="shared" si="28"/>
        <v>0</v>
      </c>
      <c r="O85" s="121"/>
      <c r="P85" s="121"/>
      <c r="Q85" s="114">
        <f t="shared" si="29"/>
        <v>0</v>
      </c>
      <c r="R85" s="114">
        <f t="shared" si="30"/>
        <v>0</v>
      </c>
      <c r="S85" s="121"/>
      <c r="T85" s="121"/>
      <c r="U85" s="114">
        <f t="shared" si="31"/>
        <v>0</v>
      </c>
      <c r="V85" s="121"/>
      <c r="W85" s="121"/>
      <c r="X85" s="114">
        <f t="shared" si="32"/>
        <v>0</v>
      </c>
      <c r="Y85" s="121"/>
      <c r="Z85" s="121"/>
      <c r="AA85" s="114">
        <f t="shared" si="33"/>
        <v>0</v>
      </c>
      <c r="AB85" s="114">
        <f t="shared" si="34"/>
        <v>0</v>
      </c>
      <c r="AC85" s="128"/>
      <c r="AD85" s="121"/>
      <c r="AE85" s="114">
        <f t="shared" si="35"/>
        <v>0</v>
      </c>
      <c r="AF85" s="121"/>
      <c r="AG85" s="121"/>
      <c r="AH85" s="114">
        <f t="shared" si="36"/>
        <v>0</v>
      </c>
      <c r="AI85" s="121"/>
      <c r="AJ85" s="121"/>
      <c r="AK85" s="114">
        <f t="shared" si="25"/>
        <v>0</v>
      </c>
      <c r="AL85" s="121"/>
      <c r="AM85" s="121"/>
    </row>
    <row r="86" ht="24" customHeight="1" spans="1:39">
      <c r="A86" s="115"/>
      <c r="B86" s="120">
        <v>302</v>
      </c>
      <c r="C86" s="120">
        <v>99</v>
      </c>
      <c r="D86" s="116">
        <v>112104</v>
      </c>
      <c r="E86" s="121" t="s">
        <v>224</v>
      </c>
      <c r="F86" s="114">
        <f t="shared" si="26"/>
        <v>5.8173</v>
      </c>
      <c r="G86" s="114">
        <f t="shared" si="38"/>
        <v>5.6</v>
      </c>
      <c r="H86" s="114">
        <f t="shared" si="37"/>
        <v>5.6</v>
      </c>
      <c r="I86" s="121"/>
      <c r="J86" s="121">
        <v>5.6</v>
      </c>
      <c r="K86" s="114">
        <f t="shared" si="27"/>
        <v>0</v>
      </c>
      <c r="L86" s="121"/>
      <c r="M86" s="121"/>
      <c r="N86" s="114">
        <f t="shared" si="28"/>
        <v>0</v>
      </c>
      <c r="O86" s="121"/>
      <c r="P86" s="121"/>
      <c r="Q86" s="114">
        <f t="shared" si="29"/>
        <v>0</v>
      </c>
      <c r="R86" s="114">
        <f t="shared" si="30"/>
        <v>0</v>
      </c>
      <c r="S86" s="121"/>
      <c r="T86" s="121"/>
      <c r="U86" s="114">
        <f t="shared" si="31"/>
        <v>0</v>
      </c>
      <c r="V86" s="121"/>
      <c r="W86" s="121"/>
      <c r="X86" s="114">
        <f t="shared" si="32"/>
        <v>0</v>
      </c>
      <c r="Y86" s="121"/>
      <c r="Z86" s="121"/>
      <c r="AA86" s="114">
        <f t="shared" si="33"/>
        <v>0.2173</v>
      </c>
      <c r="AB86" s="114">
        <f t="shared" si="34"/>
        <v>0.2173</v>
      </c>
      <c r="AC86" s="128"/>
      <c r="AD86" s="127">
        <v>0.2173</v>
      </c>
      <c r="AE86" s="114">
        <f t="shared" si="35"/>
        <v>0</v>
      </c>
      <c r="AF86" s="121"/>
      <c r="AG86" s="121"/>
      <c r="AH86" s="114">
        <f t="shared" si="36"/>
        <v>0</v>
      </c>
      <c r="AI86" s="121"/>
      <c r="AJ86" s="121"/>
      <c r="AK86" s="114">
        <f t="shared" si="25"/>
        <v>0</v>
      </c>
      <c r="AL86" s="121"/>
      <c r="AM86" s="121"/>
    </row>
    <row r="87" ht="24" customHeight="1" spans="1:39">
      <c r="A87" s="115"/>
      <c r="B87" s="120" t="s">
        <v>225</v>
      </c>
      <c r="C87" s="120" t="s">
        <v>22</v>
      </c>
      <c r="D87" s="116"/>
      <c r="E87" s="121" t="s">
        <v>226</v>
      </c>
      <c r="F87" s="114">
        <f t="shared" si="26"/>
        <v>3.481</v>
      </c>
      <c r="G87" s="114">
        <f t="shared" si="38"/>
        <v>3.338</v>
      </c>
      <c r="H87" s="114">
        <f t="shared" si="37"/>
        <v>3.338</v>
      </c>
      <c r="I87" s="114">
        <f>SUM(I88:I90,I93:I96)</f>
        <v>3.338</v>
      </c>
      <c r="J87" s="114">
        <f>SUM(J88:J90,J93:J96)</f>
        <v>0</v>
      </c>
      <c r="K87" s="114">
        <f t="shared" si="27"/>
        <v>0</v>
      </c>
      <c r="L87" s="114"/>
      <c r="M87" s="114"/>
      <c r="N87" s="114">
        <f t="shared" si="28"/>
        <v>0</v>
      </c>
      <c r="O87" s="114"/>
      <c r="P87" s="114"/>
      <c r="Q87" s="114">
        <f t="shared" si="29"/>
        <v>0</v>
      </c>
      <c r="R87" s="114">
        <f t="shared" si="30"/>
        <v>0</v>
      </c>
      <c r="S87" s="114"/>
      <c r="T87" s="114"/>
      <c r="U87" s="114">
        <f t="shared" si="31"/>
        <v>0</v>
      </c>
      <c r="V87" s="114"/>
      <c r="W87" s="114"/>
      <c r="X87" s="114">
        <f t="shared" si="32"/>
        <v>0</v>
      </c>
      <c r="Y87" s="114"/>
      <c r="Z87" s="114"/>
      <c r="AA87" s="114">
        <f t="shared" si="33"/>
        <v>0.143</v>
      </c>
      <c r="AB87" s="114">
        <f t="shared" si="34"/>
        <v>0.143</v>
      </c>
      <c r="AC87" s="114">
        <f t="shared" ref="AC87:AG87" si="39">SUM(AC88:AC90,AC93:AC96)</f>
        <v>0.143</v>
      </c>
      <c r="AD87" s="114">
        <f t="shared" si="39"/>
        <v>0</v>
      </c>
      <c r="AE87" s="114">
        <f t="shared" si="35"/>
        <v>0</v>
      </c>
      <c r="AF87" s="114">
        <f t="shared" si="39"/>
        <v>0</v>
      </c>
      <c r="AG87" s="114">
        <f t="shared" si="39"/>
        <v>0</v>
      </c>
      <c r="AH87" s="114">
        <f t="shared" si="36"/>
        <v>0</v>
      </c>
      <c r="AI87" s="114"/>
      <c r="AJ87" s="114"/>
      <c r="AK87" s="114">
        <f t="shared" si="25"/>
        <v>0</v>
      </c>
      <c r="AL87" s="114"/>
      <c r="AM87" s="114"/>
    </row>
    <row r="88" ht="24" customHeight="1" spans="1:39">
      <c r="A88" s="115"/>
      <c r="B88" s="120" t="s">
        <v>225</v>
      </c>
      <c r="C88" s="120" t="s">
        <v>120</v>
      </c>
      <c r="D88" s="116"/>
      <c r="E88" s="121" t="s">
        <v>227</v>
      </c>
      <c r="F88" s="114">
        <f t="shared" si="26"/>
        <v>0</v>
      </c>
      <c r="G88" s="114">
        <f t="shared" si="38"/>
        <v>0</v>
      </c>
      <c r="H88" s="114">
        <f t="shared" si="37"/>
        <v>0</v>
      </c>
      <c r="I88" s="121">
        <v>0</v>
      </c>
      <c r="J88" s="121"/>
      <c r="K88" s="114">
        <f t="shared" si="27"/>
        <v>0</v>
      </c>
      <c r="L88" s="121"/>
      <c r="M88" s="121"/>
      <c r="N88" s="114">
        <f t="shared" si="28"/>
        <v>0</v>
      </c>
      <c r="O88" s="121"/>
      <c r="P88" s="121"/>
      <c r="Q88" s="114">
        <f t="shared" si="29"/>
        <v>0</v>
      </c>
      <c r="R88" s="114">
        <f t="shared" si="30"/>
        <v>0</v>
      </c>
      <c r="S88" s="121"/>
      <c r="T88" s="121"/>
      <c r="U88" s="114">
        <f t="shared" si="31"/>
        <v>0</v>
      </c>
      <c r="V88" s="121"/>
      <c r="W88" s="121"/>
      <c r="X88" s="114">
        <f t="shared" si="32"/>
        <v>0</v>
      </c>
      <c r="Y88" s="121"/>
      <c r="Z88" s="121"/>
      <c r="AA88" s="114">
        <f t="shared" si="33"/>
        <v>0</v>
      </c>
      <c r="AB88" s="114">
        <f t="shared" si="34"/>
        <v>0</v>
      </c>
      <c r="AC88" s="128"/>
      <c r="AD88" s="121"/>
      <c r="AE88" s="114">
        <f t="shared" si="35"/>
        <v>0</v>
      </c>
      <c r="AF88" s="121"/>
      <c r="AG88" s="121"/>
      <c r="AH88" s="114">
        <f t="shared" si="36"/>
        <v>0</v>
      </c>
      <c r="AI88" s="121"/>
      <c r="AJ88" s="121"/>
      <c r="AK88" s="114">
        <f t="shared" si="25"/>
        <v>0</v>
      </c>
      <c r="AL88" s="121"/>
      <c r="AM88" s="121"/>
    </row>
    <row r="89" ht="24" customHeight="1" spans="1:39">
      <c r="A89" s="115"/>
      <c r="B89" s="120">
        <v>303</v>
      </c>
      <c r="C89" s="120" t="s">
        <v>121</v>
      </c>
      <c r="D89" s="116">
        <v>112001</v>
      </c>
      <c r="E89" s="121" t="s">
        <v>228</v>
      </c>
      <c r="F89" s="114">
        <f t="shared" si="26"/>
        <v>0.443</v>
      </c>
      <c r="G89" s="114">
        <f t="shared" si="38"/>
        <v>0.44</v>
      </c>
      <c r="H89" s="114">
        <f t="shared" si="37"/>
        <v>0.44</v>
      </c>
      <c r="I89" s="121">
        <v>0.44</v>
      </c>
      <c r="J89" s="121"/>
      <c r="K89" s="114">
        <f t="shared" si="27"/>
        <v>0</v>
      </c>
      <c r="L89" s="121"/>
      <c r="M89" s="121"/>
      <c r="N89" s="114">
        <f t="shared" si="28"/>
        <v>0</v>
      </c>
      <c r="O89" s="121"/>
      <c r="P89" s="121"/>
      <c r="Q89" s="114">
        <f t="shared" si="29"/>
        <v>0</v>
      </c>
      <c r="R89" s="114">
        <f t="shared" si="30"/>
        <v>0</v>
      </c>
      <c r="S89" s="121"/>
      <c r="T89" s="121"/>
      <c r="U89" s="114">
        <f t="shared" si="31"/>
        <v>0</v>
      </c>
      <c r="V89" s="121"/>
      <c r="W89" s="121"/>
      <c r="X89" s="114">
        <f t="shared" si="32"/>
        <v>0</v>
      </c>
      <c r="Y89" s="121"/>
      <c r="Z89" s="121"/>
      <c r="AA89" s="114">
        <f t="shared" si="33"/>
        <v>0.003</v>
      </c>
      <c r="AB89" s="114">
        <f t="shared" si="34"/>
        <v>0.003</v>
      </c>
      <c r="AC89" s="127">
        <v>0.003</v>
      </c>
      <c r="AD89" s="121"/>
      <c r="AE89" s="114">
        <f t="shared" si="35"/>
        <v>0</v>
      </c>
      <c r="AF89" s="121"/>
      <c r="AG89" s="121"/>
      <c r="AH89" s="114">
        <f t="shared" si="36"/>
        <v>0</v>
      </c>
      <c r="AI89" s="121"/>
      <c r="AJ89" s="121"/>
      <c r="AK89" s="114">
        <f t="shared" si="25"/>
        <v>0</v>
      </c>
      <c r="AL89" s="121"/>
      <c r="AM89" s="121"/>
    </row>
    <row r="90" ht="24" customHeight="1" spans="1:39">
      <c r="A90" s="115"/>
      <c r="B90" s="120" t="s">
        <v>225</v>
      </c>
      <c r="C90" s="120" t="s">
        <v>125</v>
      </c>
      <c r="D90" s="116"/>
      <c r="E90" s="121" t="s">
        <v>229</v>
      </c>
      <c r="F90" s="114">
        <f t="shared" si="26"/>
        <v>2.972</v>
      </c>
      <c r="G90" s="114">
        <f t="shared" si="38"/>
        <v>2.832</v>
      </c>
      <c r="H90" s="114">
        <f t="shared" si="37"/>
        <v>2.832</v>
      </c>
      <c r="I90" s="121">
        <f>SUM(I91:I92)</f>
        <v>2.832</v>
      </c>
      <c r="J90" s="121"/>
      <c r="K90" s="114">
        <f t="shared" si="27"/>
        <v>0</v>
      </c>
      <c r="L90" s="121"/>
      <c r="M90" s="121"/>
      <c r="N90" s="114">
        <f t="shared" si="28"/>
        <v>0</v>
      </c>
      <c r="O90" s="121"/>
      <c r="P90" s="121"/>
      <c r="Q90" s="114">
        <f t="shared" si="29"/>
        <v>0</v>
      </c>
      <c r="R90" s="114">
        <f t="shared" si="30"/>
        <v>0</v>
      </c>
      <c r="S90" s="121"/>
      <c r="T90" s="121"/>
      <c r="U90" s="114">
        <f t="shared" si="31"/>
        <v>0</v>
      </c>
      <c r="V90" s="121"/>
      <c r="W90" s="121"/>
      <c r="X90" s="114">
        <f t="shared" si="32"/>
        <v>0</v>
      </c>
      <c r="Y90" s="121"/>
      <c r="Z90" s="121"/>
      <c r="AA90" s="114">
        <f t="shared" si="33"/>
        <v>0.14</v>
      </c>
      <c r="AB90" s="114">
        <f t="shared" si="34"/>
        <v>0.14</v>
      </c>
      <c r="AC90" s="128">
        <f>SUM(AC91:AC92)</f>
        <v>0.14</v>
      </c>
      <c r="AD90" s="121"/>
      <c r="AE90" s="114">
        <f t="shared" si="35"/>
        <v>0</v>
      </c>
      <c r="AF90" s="121"/>
      <c r="AG90" s="121"/>
      <c r="AH90" s="114">
        <f t="shared" si="36"/>
        <v>0</v>
      </c>
      <c r="AI90" s="121"/>
      <c r="AJ90" s="121"/>
      <c r="AK90" s="114">
        <f t="shared" si="25"/>
        <v>0</v>
      </c>
      <c r="AL90" s="121"/>
      <c r="AM90" s="121"/>
    </row>
    <row r="91" ht="24" customHeight="1" spans="1:39">
      <c r="A91" s="115"/>
      <c r="B91" s="120" t="s">
        <v>225</v>
      </c>
      <c r="C91" s="120" t="s">
        <v>125</v>
      </c>
      <c r="D91" s="116"/>
      <c r="E91" s="121" t="s">
        <v>230</v>
      </c>
      <c r="F91" s="114">
        <f t="shared" si="26"/>
        <v>0</v>
      </c>
      <c r="G91" s="114">
        <f t="shared" si="38"/>
        <v>0</v>
      </c>
      <c r="H91" s="114">
        <f t="shared" si="37"/>
        <v>0</v>
      </c>
      <c r="I91" s="121">
        <v>0</v>
      </c>
      <c r="J91" s="121"/>
      <c r="K91" s="114">
        <f t="shared" si="27"/>
        <v>0</v>
      </c>
      <c r="L91" s="121"/>
      <c r="M91" s="121"/>
      <c r="N91" s="114">
        <f t="shared" si="28"/>
        <v>0</v>
      </c>
      <c r="O91" s="121"/>
      <c r="P91" s="121"/>
      <c r="Q91" s="114">
        <f t="shared" si="29"/>
        <v>0</v>
      </c>
      <c r="R91" s="114">
        <f t="shared" si="30"/>
        <v>0</v>
      </c>
      <c r="S91" s="121"/>
      <c r="T91" s="121"/>
      <c r="U91" s="114">
        <f t="shared" si="31"/>
        <v>0</v>
      </c>
      <c r="V91" s="121"/>
      <c r="W91" s="121"/>
      <c r="X91" s="114">
        <f t="shared" si="32"/>
        <v>0</v>
      </c>
      <c r="Y91" s="121"/>
      <c r="Z91" s="121"/>
      <c r="AA91" s="114">
        <f t="shared" si="33"/>
        <v>0</v>
      </c>
      <c r="AB91" s="114">
        <f t="shared" si="34"/>
        <v>0</v>
      </c>
      <c r="AC91" s="128"/>
      <c r="AD91" s="121"/>
      <c r="AE91" s="114">
        <f t="shared" si="35"/>
        <v>0</v>
      </c>
      <c r="AF91" s="121"/>
      <c r="AG91" s="121"/>
      <c r="AH91" s="114">
        <f t="shared" si="36"/>
        <v>0</v>
      </c>
      <c r="AI91" s="121"/>
      <c r="AJ91" s="121"/>
      <c r="AK91" s="114">
        <f t="shared" si="25"/>
        <v>0</v>
      </c>
      <c r="AL91" s="121"/>
      <c r="AM91" s="121"/>
    </row>
    <row r="92" ht="24" customHeight="1" spans="1:39">
      <c r="A92" s="115"/>
      <c r="B92" s="120" t="s">
        <v>225</v>
      </c>
      <c r="C92" s="120" t="s">
        <v>125</v>
      </c>
      <c r="D92" s="116">
        <v>112001</v>
      </c>
      <c r="E92" s="121" t="s">
        <v>231</v>
      </c>
      <c r="F92" s="114">
        <f t="shared" si="26"/>
        <v>2.972</v>
      </c>
      <c r="G92" s="114">
        <f t="shared" si="38"/>
        <v>2.832</v>
      </c>
      <c r="H92" s="114">
        <f t="shared" si="37"/>
        <v>2.832</v>
      </c>
      <c r="I92" s="121">
        <v>2.832</v>
      </c>
      <c r="J92" s="121"/>
      <c r="K92" s="114">
        <f t="shared" si="27"/>
        <v>0</v>
      </c>
      <c r="L92" s="121"/>
      <c r="M92" s="121"/>
      <c r="N92" s="114">
        <f t="shared" si="28"/>
        <v>0</v>
      </c>
      <c r="O92" s="121"/>
      <c r="P92" s="121"/>
      <c r="Q92" s="114">
        <f t="shared" si="29"/>
        <v>0</v>
      </c>
      <c r="R92" s="114">
        <f t="shared" si="30"/>
        <v>0</v>
      </c>
      <c r="S92" s="121"/>
      <c r="T92" s="121"/>
      <c r="U92" s="114">
        <f t="shared" si="31"/>
        <v>0</v>
      </c>
      <c r="V92" s="121"/>
      <c r="W92" s="121"/>
      <c r="X92" s="114">
        <f t="shared" si="32"/>
        <v>0</v>
      </c>
      <c r="Y92" s="121"/>
      <c r="Z92" s="121"/>
      <c r="AA92" s="114">
        <f t="shared" si="33"/>
        <v>0.14</v>
      </c>
      <c r="AB92" s="114">
        <f t="shared" si="34"/>
        <v>0.14</v>
      </c>
      <c r="AC92" s="127">
        <v>0.14</v>
      </c>
      <c r="AD92" s="121"/>
      <c r="AE92" s="114">
        <f t="shared" si="35"/>
        <v>0</v>
      </c>
      <c r="AF92" s="121"/>
      <c r="AG92" s="121"/>
      <c r="AH92" s="114">
        <f t="shared" si="36"/>
        <v>0</v>
      </c>
      <c r="AI92" s="121"/>
      <c r="AJ92" s="121"/>
      <c r="AK92" s="114">
        <f t="shared" si="25"/>
        <v>0</v>
      </c>
      <c r="AL92" s="121"/>
      <c r="AM92" s="121"/>
    </row>
    <row r="93" ht="24" customHeight="1" spans="1:39">
      <c r="A93" s="115"/>
      <c r="B93" s="120" t="s">
        <v>225</v>
      </c>
      <c r="C93" s="120" t="s">
        <v>123</v>
      </c>
      <c r="D93" s="116">
        <v>112001</v>
      </c>
      <c r="E93" s="121" t="s">
        <v>232</v>
      </c>
      <c r="F93" s="114">
        <f t="shared" si="26"/>
        <v>0.054</v>
      </c>
      <c r="G93" s="114">
        <f t="shared" si="38"/>
        <v>0.054</v>
      </c>
      <c r="H93" s="114">
        <f t="shared" si="37"/>
        <v>0.054</v>
      </c>
      <c r="I93" s="121">
        <v>0.054</v>
      </c>
      <c r="J93" s="121"/>
      <c r="K93" s="114">
        <f t="shared" si="27"/>
        <v>0</v>
      </c>
      <c r="L93" s="121"/>
      <c r="M93" s="121"/>
      <c r="N93" s="114">
        <f t="shared" si="28"/>
        <v>0</v>
      </c>
      <c r="O93" s="121"/>
      <c r="P93" s="121"/>
      <c r="Q93" s="114">
        <f t="shared" si="29"/>
        <v>0</v>
      </c>
      <c r="R93" s="114">
        <f t="shared" si="30"/>
        <v>0</v>
      </c>
      <c r="S93" s="121"/>
      <c r="T93" s="121"/>
      <c r="U93" s="114">
        <f t="shared" si="31"/>
        <v>0</v>
      </c>
      <c r="V93" s="121"/>
      <c r="W93" s="121"/>
      <c r="X93" s="114">
        <f t="shared" si="32"/>
        <v>0</v>
      </c>
      <c r="Y93" s="121"/>
      <c r="Z93" s="121"/>
      <c r="AA93" s="114">
        <f t="shared" si="33"/>
        <v>0</v>
      </c>
      <c r="AB93" s="114">
        <f t="shared" si="34"/>
        <v>0</v>
      </c>
      <c r="AC93" s="128"/>
      <c r="AD93" s="121"/>
      <c r="AE93" s="114">
        <f t="shared" si="35"/>
        <v>0</v>
      </c>
      <c r="AF93" s="121"/>
      <c r="AG93" s="121"/>
      <c r="AH93" s="114">
        <f t="shared" si="36"/>
        <v>0</v>
      </c>
      <c r="AI93" s="121"/>
      <c r="AJ93" s="121"/>
      <c r="AK93" s="114">
        <f t="shared" si="25"/>
        <v>0</v>
      </c>
      <c r="AL93" s="121"/>
      <c r="AM93" s="121"/>
    </row>
    <row r="94" ht="24" customHeight="1" spans="1:39">
      <c r="A94" s="115"/>
      <c r="B94" s="120" t="s">
        <v>225</v>
      </c>
      <c r="C94" s="120" t="s">
        <v>123</v>
      </c>
      <c r="D94" s="116">
        <v>112102</v>
      </c>
      <c r="E94" s="121" t="s">
        <v>232</v>
      </c>
      <c r="F94" s="114">
        <f t="shared" si="26"/>
        <v>0.006</v>
      </c>
      <c r="G94" s="114">
        <f t="shared" si="38"/>
        <v>0.006</v>
      </c>
      <c r="H94" s="114">
        <f t="shared" si="37"/>
        <v>0.006</v>
      </c>
      <c r="I94" s="121">
        <v>0.006</v>
      </c>
      <c r="J94" s="121"/>
      <c r="K94" s="114">
        <f t="shared" si="27"/>
        <v>0</v>
      </c>
      <c r="L94" s="121"/>
      <c r="M94" s="121"/>
      <c r="N94" s="114">
        <f t="shared" si="28"/>
        <v>0</v>
      </c>
      <c r="O94" s="121"/>
      <c r="P94" s="121"/>
      <c r="Q94" s="114">
        <f t="shared" si="29"/>
        <v>0</v>
      </c>
      <c r="R94" s="114">
        <f t="shared" si="30"/>
        <v>0</v>
      </c>
      <c r="S94" s="121"/>
      <c r="T94" s="121"/>
      <c r="U94" s="114">
        <f t="shared" si="31"/>
        <v>0</v>
      </c>
      <c r="V94" s="121"/>
      <c r="W94" s="121"/>
      <c r="X94" s="114">
        <f t="shared" si="32"/>
        <v>0</v>
      </c>
      <c r="Y94" s="121"/>
      <c r="Z94" s="121"/>
      <c r="AA94" s="114">
        <f t="shared" si="33"/>
        <v>0</v>
      </c>
      <c r="AB94" s="114">
        <f t="shared" si="34"/>
        <v>0</v>
      </c>
      <c r="AC94" s="128"/>
      <c r="AD94" s="121"/>
      <c r="AE94" s="114">
        <f t="shared" si="35"/>
        <v>0</v>
      </c>
      <c r="AF94" s="121"/>
      <c r="AG94" s="121"/>
      <c r="AH94" s="114">
        <f t="shared" si="36"/>
        <v>0</v>
      </c>
      <c r="AI94" s="121"/>
      <c r="AJ94" s="121"/>
      <c r="AK94" s="114">
        <f t="shared" si="25"/>
        <v>0</v>
      </c>
      <c r="AL94" s="121"/>
      <c r="AM94" s="121"/>
    </row>
    <row r="95" ht="24" customHeight="1" spans="1:39">
      <c r="A95" s="115"/>
      <c r="B95" s="120" t="s">
        <v>225</v>
      </c>
      <c r="C95" s="120" t="s">
        <v>123</v>
      </c>
      <c r="D95" s="116">
        <v>112103</v>
      </c>
      <c r="E95" s="121" t="s">
        <v>232</v>
      </c>
      <c r="F95" s="114">
        <f t="shared" si="26"/>
        <v>0</v>
      </c>
      <c r="G95" s="114">
        <f t="shared" si="38"/>
        <v>0</v>
      </c>
      <c r="H95" s="114">
        <f t="shared" si="37"/>
        <v>0</v>
      </c>
      <c r="I95" s="121">
        <v>0</v>
      </c>
      <c r="J95" s="121"/>
      <c r="K95" s="114">
        <f t="shared" si="27"/>
        <v>0</v>
      </c>
      <c r="L95" s="121"/>
      <c r="M95" s="121"/>
      <c r="N95" s="114">
        <f t="shared" si="28"/>
        <v>0</v>
      </c>
      <c r="O95" s="121"/>
      <c r="P95" s="121"/>
      <c r="Q95" s="114">
        <f t="shared" si="29"/>
        <v>0</v>
      </c>
      <c r="R95" s="114">
        <f t="shared" si="30"/>
        <v>0</v>
      </c>
      <c r="S95" s="121"/>
      <c r="T95" s="121"/>
      <c r="U95" s="114">
        <f t="shared" si="31"/>
        <v>0</v>
      </c>
      <c r="V95" s="121"/>
      <c r="W95" s="121"/>
      <c r="X95" s="114">
        <f t="shared" si="32"/>
        <v>0</v>
      </c>
      <c r="Y95" s="121"/>
      <c r="Z95" s="121"/>
      <c r="AA95" s="114">
        <f t="shared" si="33"/>
        <v>0</v>
      </c>
      <c r="AB95" s="114">
        <f t="shared" si="34"/>
        <v>0</v>
      </c>
      <c r="AC95" s="128"/>
      <c r="AD95" s="121"/>
      <c r="AE95" s="114">
        <f t="shared" si="35"/>
        <v>0</v>
      </c>
      <c r="AF95" s="121"/>
      <c r="AG95" s="121"/>
      <c r="AH95" s="114">
        <f t="shared" si="36"/>
        <v>0</v>
      </c>
      <c r="AI95" s="121"/>
      <c r="AJ95" s="121"/>
      <c r="AK95" s="114">
        <f t="shared" si="25"/>
        <v>0</v>
      </c>
      <c r="AL95" s="121"/>
      <c r="AM95" s="121"/>
    </row>
    <row r="96" ht="24" customHeight="1" spans="1:39">
      <c r="A96" s="115"/>
      <c r="B96" s="120" t="s">
        <v>225</v>
      </c>
      <c r="C96" s="120" t="s">
        <v>123</v>
      </c>
      <c r="D96" s="116">
        <v>112104</v>
      </c>
      <c r="E96" s="121" t="s">
        <v>232</v>
      </c>
      <c r="F96" s="114">
        <f t="shared" si="26"/>
        <v>0.006</v>
      </c>
      <c r="G96" s="114">
        <f t="shared" si="38"/>
        <v>0.006</v>
      </c>
      <c r="H96" s="114">
        <f t="shared" si="37"/>
        <v>0.006</v>
      </c>
      <c r="I96" s="121">
        <v>0.006</v>
      </c>
      <c r="J96" s="121"/>
      <c r="K96" s="114">
        <f t="shared" si="27"/>
        <v>0</v>
      </c>
      <c r="L96" s="121"/>
      <c r="M96" s="121"/>
      <c r="N96" s="114">
        <f t="shared" si="28"/>
        <v>0</v>
      </c>
      <c r="O96" s="121"/>
      <c r="P96" s="121"/>
      <c r="Q96" s="114">
        <f t="shared" si="29"/>
        <v>0</v>
      </c>
      <c r="R96" s="114">
        <f t="shared" si="30"/>
        <v>0</v>
      </c>
      <c r="S96" s="121"/>
      <c r="T96" s="121"/>
      <c r="U96" s="114">
        <f t="shared" si="31"/>
        <v>0</v>
      </c>
      <c r="V96" s="121"/>
      <c r="W96" s="121"/>
      <c r="X96" s="114">
        <f t="shared" si="32"/>
        <v>0</v>
      </c>
      <c r="Y96" s="121"/>
      <c r="Z96" s="121"/>
      <c r="AA96" s="114">
        <f t="shared" si="33"/>
        <v>0</v>
      </c>
      <c r="AB96" s="114">
        <f t="shared" si="34"/>
        <v>0</v>
      </c>
      <c r="AC96" s="128"/>
      <c r="AD96" s="121"/>
      <c r="AE96" s="114">
        <f t="shared" si="35"/>
        <v>0</v>
      </c>
      <c r="AF96" s="121"/>
      <c r="AG96" s="121"/>
      <c r="AH96" s="114">
        <f t="shared" si="36"/>
        <v>0</v>
      </c>
      <c r="AI96" s="121"/>
      <c r="AJ96" s="121"/>
      <c r="AK96" s="114">
        <f t="shared" si="25"/>
        <v>0</v>
      </c>
      <c r="AL96" s="121"/>
      <c r="AM96" s="121"/>
    </row>
    <row r="97" ht="24" customHeight="1" spans="1:39">
      <c r="A97" s="115"/>
      <c r="B97" s="120" t="s">
        <v>233</v>
      </c>
      <c r="C97" s="120"/>
      <c r="D97" s="116"/>
      <c r="E97" s="121" t="s">
        <v>234</v>
      </c>
      <c r="F97" s="114">
        <f t="shared" si="26"/>
        <v>2.5511</v>
      </c>
      <c r="G97" s="114">
        <f t="shared" si="38"/>
        <v>0</v>
      </c>
      <c r="H97" s="114">
        <f t="shared" si="37"/>
        <v>0</v>
      </c>
      <c r="I97" s="114"/>
      <c r="J97" s="114"/>
      <c r="K97" s="114">
        <f t="shared" si="27"/>
        <v>0</v>
      </c>
      <c r="L97" s="114"/>
      <c r="M97" s="114"/>
      <c r="N97" s="114">
        <f t="shared" si="28"/>
        <v>0</v>
      </c>
      <c r="O97" s="114"/>
      <c r="P97" s="114"/>
      <c r="Q97" s="114">
        <f t="shared" si="29"/>
        <v>0</v>
      </c>
      <c r="R97" s="114">
        <f t="shared" si="30"/>
        <v>0</v>
      </c>
      <c r="S97" s="114"/>
      <c r="T97" s="114"/>
      <c r="U97" s="114">
        <f t="shared" si="31"/>
        <v>0</v>
      </c>
      <c r="V97" s="114"/>
      <c r="W97" s="114"/>
      <c r="X97" s="114">
        <f t="shared" si="32"/>
        <v>0</v>
      </c>
      <c r="Y97" s="114"/>
      <c r="Z97" s="114"/>
      <c r="AA97" s="114">
        <f t="shared" ref="AA97:AA102" si="40">AB97+AE97+AH97+AK97</f>
        <v>2.5511</v>
      </c>
      <c r="AB97" s="114">
        <f t="shared" ref="AB97:AB102" si="41">AC97+AD97</f>
        <v>2.5511</v>
      </c>
      <c r="AC97" s="114">
        <f>AC98</f>
        <v>0</v>
      </c>
      <c r="AD97" s="114">
        <f t="shared" ref="AD97:AG97" si="42">AD98</f>
        <v>2.5511</v>
      </c>
      <c r="AE97" s="114">
        <f t="shared" ref="AE97:AE102" si="43">AF97+AG97</f>
        <v>0</v>
      </c>
      <c r="AF97" s="114">
        <f t="shared" si="42"/>
        <v>0</v>
      </c>
      <c r="AG97" s="114">
        <f t="shared" si="42"/>
        <v>0</v>
      </c>
      <c r="AH97" s="114">
        <f t="shared" si="36"/>
        <v>0</v>
      </c>
      <c r="AI97" s="114"/>
      <c r="AJ97" s="114"/>
      <c r="AK97" s="114">
        <f t="shared" si="25"/>
        <v>0</v>
      </c>
      <c r="AL97" s="114"/>
      <c r="AM97" s="114"/>
    </row>
    <row r="98" ht="26" customHeight="1" spans="2:39">
      <c r="B98" s="120" t="s">
        <v>233</v>
      </c>
      <c r="C98" s="120" t="s">
        <v>124</v>
      </c>
      <c r="D98" s="116" t="s">
        <v>214</v>
      </c>
      <c r="E98" s="132" t="s">
        <v>235</v>
      </c>
      <c r="F98" s="114">
        <f t="shared" si="26"/>
        <v>2.5511</v>
      </c>
      <c r="G98" s="114">
        <f t="shared" si="38"/>
        <v>0</v>
      </c>
      <c r="H98" s="114">
        <f t="shared" si="37"/>
        <v>0</v>
      </c>
      <c r="I98" s="121"/>
      <c r="J98" s="121"/>
      <c r="K98" s="114">
        <f t="shared" si="27"/>
        <v>0</v>
      </c>
      <c r="L98" s="121"/>
      <c r="M98" s="121"/>
      <c r="N98" s="114">
        <f t="shared" si="28"/>
        <v>0</v>
      </c>
      <c r="O98" s="121"/>
      <c r="P98" s="121"/>
      <c r="Q98" s="114">
        <f t="shared" si="29"/>
        <v>0</v>
      </c>
      <c r="R98" s="114">
        <f t="shared" si="30"/>
        <v>0</v>
      </c>
      <c r="S98" s="121"/>
      <c r="T98" s="121"/>
      <c r="U98" s="114">
        <f t="shared" si="31"/>
        <v>0</v>
      </c>
      <c r="V98" s="121"/>
      <c r="W98" s="121"/>
      <c r="X98" s="114">
        <f t="shared" si="32"/>
        <v>0</v>
      </c>
      <c r="Y98" s="121"/>
      <c r="Z98" s="121"/>
      <c r="AA98" s="114">
        <f t="shared" si="40"/>
        <v>2.5511</v>
      </c>
      <c r="AB98" s="114">
        <f t="shared" si="41"/>
        <v>2.5511</v>
      </c>
      <c r="AC98" s="128"/>
      <c r="AD98" s="127">
        <v>2.5511</v>
      </c>
      <c r="AE98" s="114">
        <f t="shared" si="43"/>
        <v>0</v>
      </c>
      <c r="AF98" s="121"/>
      <c r="AG98" s="121"/>
      <c r="AH98" s="114">
        <f t="shared" si="36"/>
        <v>0</v>
      </c>
      <c r="AI98" s="121"/>
      <c r="AJ98" s="121"/>
      <c r="AK98" s="114">
        <f t="shared" si="25"/>
        <v>0</v>
      </c>
      <c r="AL98" s="121"/>
      <c r="AM98" s="121"/>
    </row>
    <row r="99" ht="26" customHeight="1" spans="2:39">
      <c r="B99" s="120" t="s">
        <v>236</v>
      </c>
      <c r="C99" s="120"/>
      <c r="D99" s="116"/>
      <c r="E99" s="132" t="s">
        <v>237</v>
      </c>
      <c r="F99" s="114">
        <f t="shared" si="26"/>
        <v>168.5762</v>
      </c>
      <c r="G99" s="114">
        <f t="shared" si="38"/>
        <v>0</v>
      </c>
      <c r="H99" s="114">
        <f t="shared" si="37"/>
        <v>0</v>
      </c>
      <c r="I99" s="114"/>
      <c r="J99" s="114"/>
      <c r="K99" s="114">
        <f t="shared" si="27"/>
        <v>0</v>
      </c>
      <c r="L99" s="114"/>
      <c r="M99" s="114"/>
      <c r="N99" s="114">
        <f t="shared" si="28"/>
        <v>0</v>
      </c>
      <c r="O99" s="114"/>
      <c r="P99" s="114"/>
      <c r="Q99" s="114">
        <f t="shared" si="29"/>
        <v>0</v>
      </c>
      <c r="R99" s="114">
        <f t="shared" si="30"/>
        <v>0</v>
      </c>
      <c r="S99" s="114"/>
      <c r="T99" s="114"/>
      <c r="U99" s="114">
        <f t="shared" si="31"/>
        <v>0</v>
      </c>
      <c r="V99" s="114"/>
      <c r="W99" s="114"/>
      <c r="X99" s="114">
        <f t="shared" si="32"/>
        <v>0</v>
      </c>
      <c r="Y99" s="114"/>
      <c r="Z99" s="114"/>
      <c r="AA99" s="114">
        <f t="shared" si="40"/>
        <v>168.5762</v>
      </c>
      <c r="AB99" s="114">
        <f t="shared" si="41"/>
        <v>168.5762</v>
      </c>
      <c r="AC99" s="114">
        <f t="shared" ref="AC99:AG99" si="44">AC100</f>
        <v>0</v>
      </c>
      <c r="AD99" s="114">
        <f t="shared" si="44"/>
        <v>168.5762</v>
      </c>
      <c r="AE99" s="114">
        <f t="shared" si="43"/>
        <v>0</v>
      </c>
      <c r="AF99" s="114">
        <f t="shared" si="44"/>
        <v>0</v>
      </c>
      <c r="AG99" s="114">
        <f t="shared" si="44"/>
        <v>0</v>
      </c>
      <c r="AH99" s="114">
        <f t="shared" si="36"/>
        <v>0</v>
      </c>
      <c r="AI99" s="114"/>
      <c r="AJ99" s="114"/>
      <c r="AK99" s="114">
        <f t="shared" si="25"/>
        <v>0</v>
      </c>
      <c r="AL99" s="114"/>
      <c r="AM99" s="114"/>
    </row>
    <row r="100" ht="26" customHeight="1" spans="2:39">
      <c r="B100" s="120" t="s">
        <v>236</v>
      </c>
      <c r="C100" s="120" t="s">
        <v>124</v>
      </c>
      <c r="D100" s="116" t="s">
        <v>238</v>
      </c>
      <c r="E100" s="132" t="s">
        <v>239</v>
      </c>
      <c r="F100" s="114">
        <f t="shared" si="26"/>
        <v>168.5762</v>
      </c>
      <c r="G100" s="114">
        <f t="shared" si="38"/>
        <v>0</v>
      </c>
      <c r="H100" s="114">
        <f t="shared" si="37"/>
        <v>0</v>
      </c>
      <c r="I100" s="121"/>
      <c r="J100" s="121"/>
      <c r="K100" s="114">
        <f t="shared" si="27"/>
        <v>0</v>
      </c>
      <c r="L100" s="121"/>
      <c r="M100" s="121"/>
      <c r="N100" s="114">
        <f t="shared" si="28"/>
        <v>0</v>
      </c>
      <c r="O100" s="121"/>
      <c r="P100" s="121"/>
      <c r="Q100" s="114">
        <f t="shared" si="29"/>
        <v>0</v>
      </c>
      <c r="R100" s="114">
        <f t="shared" si="30"/>
        <v>0</v>
      </c>
      <c r="S100" s="121"/>
      <c r="T100" s="121"/>
      <c r="U100" s="114">
        <f t="shared" si="31"/>
        <v>0</v>
      </c>
      <c r="V100" s="121"/>
      <c r="W100" s="121"/>
      <c r="X100" s="114">
        <f t="shared" si="32"/>
        <v>0</v>
      </c>
      <c r="Y100" s="121"/>
      <c r="Z100" s="121"/>
      <c r="AA100" s="114">
        <f t="shared" si="40"/>
        <v>168.5762</v>
      </c>
      <c r="AB100" s="114">
        <f t="shared" si="41"/>
        <v>168.5762</v>
      </c>
      <c r="AC100" s="128"/>
      <c r="AD100" s="127">
        <v>168.5762</v>
      </c>
      <c r="AE100" s="114">
        <f t="shared" si="43"/>
        <v>0</v>
      </c>
      <c r="AF100" s="121"/>
      <c r="AG100" s="121"/>
      <c r="AH100" s="114">
        <f t="shared" si="36"/>
        <v>0</v>
      </c>
      <c r="AI100" s="121"/>
      <c r="AJ100" s="121"/>
      <c r="AK100" s="114">
        <f t="shared" si="25"/>
        <v>0</v>
      </c>
      <c r="AL100" s="121"/>
      <c r="AM100" s="121"/>
    </row>
    <row r="101" ht="26" customHeight="1" spans="2:39">
      <c r="B101" s="120" t="s">
        <v>240</v>
      </c>
      <c r="C101" s="120"/>
      <c r="D101" s="116"/>
      <c r="E101" s="132" t="s">
        <v>241</v>
      </c>
      <c r="F101" s="114">
        <f t="shared" si="26"/>
        <v>21.1055</v>
      </c>
      <c r="G101" s="114">
        <f t="shared" si="38"/>
        <v>0</v>
      </c>
      <c r="H101" s="114">
        <f t="shared" si="37"/>
        <v>0</v>
      </c>
      <c r="I101" s="114"/>
      <c r="J101" s="114"/>
      <c r="K101" s="114">
        <f t="shared" si="27"/>
        <v>0</v>
      </c>
      <c r="L101" s="114"/>
      <c r="M101" s="114"/>
      <c r="N101" s="114">
        <f t="shared" si="28"/>
        <v>0</v>
      </c>
      <c r="O101" s="114"/>
      <c r="P101" s="114"/>
      <c r="Q101" s="114">
        <f t="shared" si="29"/>
        <v>0</v>
      </c>
      <c r="R101" s="114">
        <f t="shared" si="30"/>
        <v>0</v>
      </c>
      <c r="S101" s="114"/>
      <c r="T101" s="114"/>
      <c r="U101" s="114">
        <f t="shared" si="31"/>
        <v>0</v>
      </c>
      <c r="V101" s="114"/>
      <c r="W101" s="114"/>
      <c r="X101" s="114">
        <f t="shared" si="32"/>
        <v>0</v>
      </c>
      <c r="Y101" s="114"/>
      <c r="Z101" s="114"/>
      <c r="AA101" s="114">
        <f t="shared" si="40"/>
        <v>21.1055</v>
      </c>
      <c r="AB101" s="114">
        <f t="shared" si="41"/>
        <v>0</v>
      </c>
      <c r="AC101" s="114">
        <f t="shared" ref="AC101:AG101" si="45">AC102</f>
        <v>0</v>
      </c>
      <c r="AD101" s="114">
        <f t="shared" si="45"/>
        <v>0</v>
      </c>
      <c r="AE101" s="114">
        <f t="shared" si="43"/>
        <v>21.1055</v>
      </c>
      <c r="AF101" s="114">
        <f t="shared" si="45"/>
        <v>0</v>
      </c>
      <c r="AG101" s="114">
        <f t="shared" si="45"/>
        <v>21.1055</v>
      </c>
      <c r="AH101" s="114">
        <f t="shared" si="36"/>
        <v>0</v>
      </c>
      <c r="AI101" s="114"/>
      <c r="AJ101" s="114"/>
      <c r="AK101" s="114">
        <f t="shared" si="25"/>
        <v>0</v>
      </c>
      <c r="AL101" s="114"/>
      <c r="AM101" s="114"/>
    </row>
    <row r="102" ht="26" customHeight="1" spans="2:39">
      <c r="B102" s="120" t="s">
        <v>240</v>
      </c>
      <c r="C102" s="120" t="s">
        <v>124</v>
      </c>
      <c r="D102" s="116" t="s">
        <v>214</v>
      </c>
      <c r="E102" s="132" t="s">
        <v>242</v>
      </c>
      <c r="F102" s="114">
        <f t="shared" si="26"/>
        <v>21.1055</v>
      </c>
      <c r="G102" s="114">
        <f t="shared" si="38"/>
        <v>0</v>
      </c>
      <c r="H102" s="114">
        <f t="shared" si="37"/>
        <v>0</v>
      </c>
      <c r="I102" s="121"/>
      <c r="J102" s="121"/>
      <c r="K102" s="114">
        <f t="shared" si="27"/>
        <v>0</v>
      </c>
      <c r="L102" s="121"/>
      <c r="M102" s="121"/>
      <c r="N102" s="114">
        <f t="shared" si="28"/>
        <v>0</v>
      </c>
      <c r="O102" s="121"/>
      <c r="P102" s="121"/>
      <c r="Q102" s="114">
        <f t="shared" si="29"/>
        <v>0</v>
      </c>
      <c r="R102" s="114">
        <f t="shared" si="30"/>
        <v>0</v>
      </c>
      <c r="S102" s="121"/>
      <c r="T102" s="121"/>
      <c r="U102" s="114">
        <f t="shared" si="31"/>
        <v>0</v>
      </c>
      <c r="V102" s="121"/>
      <c r="W102" s="121"/>
      <c r="X102" s="114">
        <f t="shared" si="32"/>
        <v>0</v>
      </c>
      <c r="Y102" s="121"/>
      <c r="Z102" s="121"/>
      <c r="AA102" s="114">
        <f t="shared" si="40"/>
        <v>21.1055</v>
      </c>
      <c r="AB102" s="114">
        <f t="shared" si="41"/>
        <v>0</v>
      </c>
      <c r="AC102" s="128"/>
      <c r="AD102" s="121"/>
      <c r="AE102" s="114">
        <f t="shared" si="43"/>
        <v>21.1055</v>
      </c>
      <c r="AF102" s="121"/>
      <c r="AG102" s="121">
        <v>21.1055</v>
      </c>
      <c r="AH102" s="114">
        <f t="shared" si="36"/>
        <v>0</v>
      </c>
      <c r="AI102" s="121"/>
      <c r="AJ102" s="121"/>
      <c r="AK102" s="114">
        <f t="shared" si="25"/>
        <v>0</v>
      </c>
      <c r="AL102" s="121"/>
      <c r="AM102" s="121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40:A42"/>
    <mergeCell ref="D5:D6"/>
    <mergeCell ref="E5:E6"/>
    <mergeCell ref="F4:F6"/>
    <mergeCell ref="G5:G6"/>
    <mergeCell ref="Q5:Q6"/>
    <mergeCell ref="AA5:AA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1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4" width="6.15" style="74" customWidth="1"/>
    <col min="5" max="5" width="16.825" style="74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75"/>
      <c r="C1" s="75"/>
      <c r="D1" s="75"/>
      <c r="E1" s="76"/>
      <c r="F1" s="28"/>
      <c r="G1" s="21" t="s">
        <v>243</v>
      </c>
      <c r="H1" s="21"/>
      <c r="I1" s="21"/>
      <c r="J1" s="24"/>
    </row>
    <row r="2" ht="22.8" customHeight="1" spans="1:10">
      <c r="A2" s="1"/>
      <c r="B2" s="3" t="s">
        <v>244</v>
      </c>
      <c r="C2" s="3"/>
      <c r="D2" s="3"/>
      <c r="E2" s="3"/>
      <c r="F2" s="3"/>
      <c r="G2" s="3"/>
      <c r="H2" s="3"/>
      <c r="I2" s="3"/>
      <c r="J2" s="24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77"/>
      <c r="I3" s="54" t="s">
        <v>5</v>
      </c>
      <c r="J3" s="24"/>
    </row>
    <row r="4" ht="24.4" customHeight="1" spans="1:10">
      <c r="A4" s="56"/>
      <c r="B4" s="78" t="s">
        <v>8</v>
      </c>
      <c r="C4" s="78"/>
      <c r="D4" s="78"/>
      <c r="E4" s="78"/>
      <c r="F4" s="79"/>
      <c r="G4" s="79" t="s">
        <v>59</v>
      </c>
      <c r="H4" s="79" t="s">
        <v>171</v>
      </c>
      <c r="I4" s="79" t="s">
        <v>173</v>
      </c>
      <c r="J4" s="66"/>
    </row>
    <row r="5" ht="24.4" customHeight="1" spans="1:10">
      <c r="A5" s="56"/>
      <c r="B5" s="79" t="s">
        <v>115</v>
      </c>
      <c r="C5" s="79"/>
      <c r="D5" s="79"/>
      <c r="E5" s="79" t="s">
        <v>70</v>
      </c>
      <c r="F5" s="79" t="s">
        <v>71</v>
      </c>
      <c r="G5" s="79"/>
      <c r="H5" s="79"/>
      <c r="I5" s="79"/>
      <c r="J5" s="66"/>
    </row>
    <row r="6" ht="24.4" customHeight="1" spans="1:10">
      <c r="A6" s="8"/>
      <c r="B6" s="79" t="s">
        <v>116</v>
      </c>
      <c r="C6" s="79" t="s">
        <v>117</v>
      </c>
      <c r="D6" s="79" t="s">
        <v>118</v>
      </c>
      <c r="E6" s="79"/>
      <c r="F6" s="79"/>
      <c r="G6" s="79"/>
      <c r="H6" s="79"/>
      <c r="I6" s="79"/>
      <c r="J6" s="25"/>
    </row>
    <row r="7" ht="22.8" customHeight="1" spans="1:10">
      <c r="A7" s="9"/>
      <c r="B7" s="80"/>
      <c r="C7" s="80"/>
      <c r="D7" s="80"/>
      <c r="E7" s="80"/>
      <c r="F7" s="81" t="s">
        <v>72</v>
      </c>
      <c r="G7" s="82">
        <f>G8</f>
        <v>2541.4537</v>
      </c>
      <c r="H7" s="82">
        <f>H8</f>
        <v>955.7952</v>
      </c>
      <c r="I7" s="82">
        <f>I8</f>
        <v>1585.6585</v>
      </c>
      <c r="J7" s="26"/>
    </row>
    <row r="8" ht="22.8" customHeight="1" spans="1:10">
      <c r="A8" s="8"/>
      <c r="B8" s="83"/>
      <c r="C8" s="83"/>
      <c r="D8" s="83"/>
      <c r="E8" s="83"/>
      <c r="F8" s="83" t="s">
        <v>22</v>
      </c>
      <c r="G8" s="84">
        <f>G9</f>
        <v>2541.4537</v>
      </c>
      <c r="H8" s="84">
        <f>H9</f>
        <v>955.7952</v>
      </c>
      <c r="I8" s="84">
        <f>I9</f>
        <v>1585.6585</v>
      </c>
      <c r="J8" s="24"/>
    </row>
    <row r="9" ht="22.8" customHeight="1" spans="1:10">
      <c r="A9" s="8"/>
      <c r="B9" s="85"/>
      <c r="C9" s="85"/>
      <c r="D9" s="85"/>
      <c r="E9" s="85">
        <v>112</v>
      </c>
      <c r="F9" s="83" t="s">
        <v>119</v>
      </c>
      <c r="G9" s="84">
        <f>G10+G28+G36+G43+G46</f>
        <v>2541.4537</v>
      </c>
      <c r="H9" s="84">
        <f>H10+H28+H36+H43+H46</f>
        <v>955.7952</v>
      </c>
      <c r="I9" s="84">
        <f>I10+I28+I36+I43+I46</f>
        <v>1585.6585</v>
      </c>
      <c r="J9" s="24"/>
    </row>
    <row r="10" ht="22.8" customHeight="1" spans="1:10">
      <c r="A10" s="8"/>
      <c r="B10" s="85">
        <v>207</v>
      </c>
      <c r="C10" s="85"/>
      <c r="D10" s="85"/>
      <c r="E10" s="85"/>
      <c r="F10" s="83" t="s">
        <v>74</v>
      </c>
      <c r="G10" s="84">
        <f t="shared" ref="G10:G18" si="0">H10+I10</f>
        <v>2367.9066</v>
      </c>
      <c r="H10" s="84">
        <f>H11+H18+H22+H24+H26</f>
        <v>793.0443</v>
      </c>
      <c r="I10" s="84">
        <f>I11+I18+I22+I24+I26</f>
        <v>1574.8623</v>
      </c>
      <c r="J10" s="25"/>
    </row>
    <row r="11" ht="22.8" customHeight="1" spans="1:10">
      <c r="A11" s="8"/>
      <c r="B11" s="85">
        <v>207</v>
      </c>
      <c r="C11" s="85" t="s">
        <v>120</v>
      </c>
      <c r="D11" s="85"/>
      <c r="E11" s="85"/>
      <c r="F11" s="83" t="s">
        <v>75</v>
      </c>
      <c r="G11" s="84">
        <f t="shared" si="0"/>
        <v>1048.5018</v>
      </c>
      <c r="H11" s="86">
        <f>SUM(H12:H17)</f>
        <v>575.5333</v>
      </c>
      <c r="I11" s="86">
        <f>SUM(I12:I17)</f>
        <v>472.9685</v>
      </c>
      <c r="J11" s="25"/>
    </row>
    <row r="12" ht="22.8" customHeight="1" spans="1:10">
      <c r="A12" s="8"/>
      <c r="B12" s="85">
        <v>207</v>
      </c>
      <c r="C12" s="85" t="s">
        <v>120</v>
      </c>
      <c r="D12" s="85" t="s">
        <v>120</v>
      </c>
      <c r="E12" s="85">
        <v>112001</v>
      </c>
      <c r="F12" s="83" t="s">
        <v>76</v>
      </c>
      <c r="G12" s="84">
        <f t="shared" si="0"/>
        <v>387.8869</v>
      </c>
      <c r="H12" s="86">
        <v>371.8003</v>
      </c>
      <c r="I12" s="86">
        <v>16.0866</v>
      </c>
      <c r="J12" s="25"/>
    </row>
    <row r="13" ht="22.8" customHeight="1" spans="1:10">
      <c r="A13" s="8"/>
      <c r="B13" s="85">
        <v>207</v>
      </c>
      <c r="C13" s="85" t="s">
        <v>120</v>
      </c>
      <c r="D13" s="85" t="s">
        <v>121</v>
      </c>
      <c r="E13" s="85">
        <v>112001</v>
      </c>
      <c r="F13" s="83" t="s">
        <v>77</v>
      </c>
      <c r="G13" s="84">
        <f t="shared" si="0"/>
        <v>9.5</v>
      </c>
      <c r="H13" s="86">
        <v>9.5</v>
      </c>
      <c r="I13" s="86"/>
      <c r="J13" s="25"/>
    </row>
    <row r="14" ht="22.8" customHeight="1" spans="1:10">
      <c r="A14" s="8"/>
      <c r="B14" s="85">
        <v>207</v>
      </c>
      <c r="C14" s="85" t="s">
        <v>120</v>
      </c>
      <c r="D14" s="85" t="s">
        <v>122</v>
      </c>
      <c r="E14" s="85">
        <v>112102</v>
      </c>
      <c r="F14" s="83" t="s">
        <v>78</v>
      </c>
      <c r="G14" s="84">
        <f t="shared" si="0"/>
        <v>69.3721</v>
      </c>
      <c r="H14" s="86">
        <v>68.4424</v>
      </c>
      <c r="I14" s="86">
        <v>0.9297</v>
      </c>
      <c r="J14" s="25"/>
    </row>
    <row r="15" ht="22.8" customHeight="1" spans="1:10">
      <c r="A15" s="8"/>
      <c r="B15" s="85">
        <v>207</v>
      </c>
      <c r="C15" s="85" t="s">
        <v>120</v>
      </c>
      <c r="D15" s="85" t="s">
        <v>123</v>
      </c>
      <c r="E15" s="85">
        <v>112103</v>
      </c>
      <c r="F15" s="83" t="s">
        <v>79</v>
      </c>
      <c r="G15" s="84">
        <f t="shared" si="0"/>
        <v>102.6054</v>
      </c>
      <c r="H15" s="86">
        <v>102.3906</v>
      </c>
      <c r="I15" s="86">
        <v>0.2148</v>
      </c>
      <c r="J15" s="25"/>
    </row>
    <row r="16" ht="22.8" customHeight="1" spans="1:10">
      <c r="A16" s="8"/>
      <c r="B16" s="85">
        <v>207</v>
      </c>
      <c r="C16" s="85" t="s">
        <v>120</v>
      </c>
      <c r="D16" s="85">
        <v>14</v>
      </c>
      <c r="E16" s="85">
        <v>112001</v>
      </c>
      <c r="F16" s="83" t="s">
        <v>80</v>
      </c>
      <c r="G16" s="84">
        <f t="shared" si="0"/>
        <v>144.58</v>
      </c>
      <c r="H16" s="86"/>
      <c r="I16" s="86">
        <v>144.58</v>
      </c>
      <c r="J16" s="25"/>
    </row>
    <row r="17" ht="22.8" customHeight="1" spans="1:10">
      <c r="A17" s="8"/>
      <c r="B17" s="85">
        <v>207</v>
      </c>
      <c r="C17" s="85" t="s">
        <v>120</v>
      </c>
      <c r="D17" s="85" t="s">
        <v>124</v>
      </c>
      <c r="E17" s="85">
        <v>112001</v>
      </c>
      <c r="F17" s="83" t="s">
        <v>81</v>
      </c>
      <c r="G17" s="84">
        <f t="shared" si="0"/>
        <v>334.5574</v>
      </c>
      <c r="H17" s="86">
        <v>23.4</v>
      </c>
      <c r="I17" s="86">
        <v>311.1574</v>
      </c>
      <c r="J17" s="25"/>
    </row>
    <row r="18" ht="22.8" customHeight="1" spans="1:10">
      <c r="A18" s="8"/>
      <c r="B18" s="85">
        <v>207</v>
      </c>
      <c r="C18" s="85" t="s">
        <v>121</v>
      </c>
      <c r="D18" s="85"/>
      <c r="E18" s="85"/>
      <c r="F18" s="83" t="s">
        <v>82</v>
      </c>
      <c r="G18" s="84">
        <f t="shared" si="0"/>
        <v>61.3675</v>
      </c>
      <c r="H18" s="84">
        <f>SUM(H19:H21)</f>
        <v>41.511</v>
      </c>
      <c r="I18" s="84">
        <f>SUM(I19:I21)</f>
        <v>19.8565</v>
      </c>
      <c r="J18" s="25"/>
    </row>
    <row r="19" ht="22.8" customHeight="1" spans="1:10">
      <c r="A19" s="8"/>
      <c r="B19" s="85">
        <v>207</v>
      </c>
      <c r="C19" s="85" t="s">
        <v>121</v>
      </c>
      <c r="D19" s="85">
        <v>5</v>
      </c>
      <c r="E19" s="85">
        <v>112001</v>
      </c>
      <c r="F19" s="83" t="s">
        <v>83</v>
      </c>
      <c r="G19" s="84">
        <f t="shared" ref="G19:G27" si="1">H19+I19</f>
        <v>17.39</v>
      </c>
      <c r="H19" s="86"/>
      <c r="I19" s="86">
        <v>17.39</v>
      </c>
      <c r="J19" s="25"/>
    </row>
    <row r="20" ht="22.8" customHeight="1" spans="1:10">
      <c r="A20" s="8"/>
      <c r="B20" s="85">
        <v>207</v>
      </c>
      <c r="C20" s="85" t="s">
        <v>121</v>
      </c>
      <c r="D20" s="85" t="s">
        <v>125</v>
      </c>
      <c r="E20" s="85">
        <v>112104</v>
      </c>
      <c r="F20" s="83" t="s">
        <v>83</v>
      </c>
      <c r="G20" s="84">
        <f t="shared" si="1"/>
        <v>5</v>
      </c>
      <c r="H20" s="86">
        <v>5</v>
      </c>
      <c r="I20" s="86"/>
      <c r="J20" s="25"/>
    </row>
    <row r="21" ht="22.8" customHeight="1" spans="1:10">
      <c r="A21" s="8"/>
      <c r="B21" s="85">
        <v>207</v>
      </c>
      <c r="C21" s="85" t="s">
        <v>121</v>
      </c>
      <c r="D21" s="85" t="s">
        <v>124</v>
      </c>
      <c r="E21" s="85">
        <v>112104</v>
      </c>
      <c r="F21" s="83" t="s">
        <v>84</v>
      </c>
      <c r="G21" s="84">
        <f t="shared" si="1"/>
        <v>38.9775</v>
      </c>
      <c r="H21" s="86">
        <v>36.511</v>
      </c>
      <c r="I21" s="86">
        <v>2.4665</v>
      </c>
      <c r="J21" s="25"/>
    </row>
    <row r="22" ht="22.8" customHeight="1" spans="1:10">
      <c r="A22" s="27"/>
      <c r="B22" s="85">
        <v>207</v>
      </c>
      <c r="C22" s="85" t="s">
        <v>126</v>
      </c>
      <c r="D22" s="85"/>
      <c r="E22" s="85"/>
      <c r="F22" s="83" t="s">
        <v>85</v>
      </c>
      <c r="G22" s="84">
        <f t="shared" si="1"/>
        <v>2.5511</v>
      </c>
      <c r="H22" s="84"/>
      <c r="I22" s="84">
        <f>I23</f>
        <v>2.5511</v>
      </c>
      <c r="J22" s="92"/>
    </row>
    <row r="23" ht="22.8" customHeight="1" spans="1:10">
      <c r="A23" s="27"/>
      <c r="B23" s="85">
        <v>207</v>
      </c>
      <c r="C23" s="85" t="s">
        <v>126</v>
      </c>
      <c r="D23" s="85">
        <v>7</v>
      </c>
      <c r="E23" s="85">
        <v>112001</v>
      </c>
      <c r="F23" s="83" t="s">
        <v>86</v>
      </c>
      <c r="G23" s="84">
        <f t="shared" si="1"/>
        <v>2.5511</v>
      </c>
      <c r="H23" s="86"/>
      <c r="I23" s="86">
        <v>2.5511</v>
      </c>
      <c r="J23" s="92"/>
    </row>
    <row r="24" ht="21" customHeight="1" spans="1:10">
      <c r="A24" s="87"/>
      <c r="B24" s="88">
        <v>207</v>
      </c>
      <c r="C24" s="88" t="s">
        <v>127</v>
      </c>
      <c r="D24" s="88"/>
      <c r="E24" s="88"/>
      <c r="F24" s="89" t="s">
        <v>87</v>
      </c>
      <c r="G24" s="84">
        <f t="shared" si="1"/>
        <v>366.1454</v>
      </c>
      <c r="H24" s="84">
        <f>H25</f>
        <v>176</v>
      </c>
      <c r="I24" s="84">
        <f>I25</f>
        <v>190.1454</v>
      </c>
      <c r="J24" s="93"/>
    </row>
    <row r="25" ht="21" customHeight="1" spans="2:9">
      <c r="B25" s="90">
        <v>207</v>
      </c>
      <c r="C25" s="90" t="s">
        <v>127</v>
      </c>
      <c r="D25" s="90" t="s">
        <v>124</v>
      </c>
      <c r="E25" s="90">
        <v>112001</v>
      </c>
      <c r="F25" s="91" t="s">
        <v>88</v>
      </c>
      <c r="G25" s="84">
        <f t="shared" si="1"/>
        <v>366.1454</v>
      </c>
      <c r="H25" s="91">
        <v>176</v>
      </c>
      <c r="I25" s="91">
        <v>190.1454</v>
      </c>
    </row>
    <row r="26" ht="21" customHeight="1" spans="2:9">
      <c r="B26" s="90">
        <v>207</v>
      </c>
      <c r="C26" s="90">
        <v>99</v>
      </c>
      <c r="D26" s="90"/>
      <c r="E26" s="90"/>
      <c r="F26" s="83" t="s">
        <v>89</v>
      </c>
      <c r="G26" s="84">
        <f t="shared" si="1"/>
        <v>889.3408</v>
      </c>
      <c r="H26" s="84"/>
      <c r="I26" s="84">
        <f>I27</f>
        <v>889.3408</v>
      </c>
    </row>
    <row r="27" ht="21" customHeight="1" spans="2:9">
      <c r="B27" s="90">
        <v>207</v>
      </c>
      <c r="C27" s="90">
        <v>99</v>
      </c>
      <c r="D27" s="90">
        <v>99</v>
      </c>
      <c r="E27" s="90">
        <v>112001</v>
      </c>
      <c r="F27" s="83" t="s">
        <v>90</v>
      </c>
      <c r="G27" s="84">
        <f t="shared" si="1"/>
        <v>889.3408</v>
      </c>
      <c r="H27" s="91"/>
      <c r="I27" s="91">
        <v>889.3408</v>
      </c>
    </row>
    <row r="28" ht="21" customHeight="1" spans="2:9">
      <c r="B28" s="90">
        <v>208</v>
      </c>
      <c r="C28" s="90"/>
      <c r="D28" s="90"/>
      <c r="E28" s="90"/>
      <c r="F28" s="91" t="s">
        <v>91</v>
      </c>
      <c r="G28" s="84">
        <f t="shared" ref="G28:G45" si="2">H28+I28</f>
        <v>74.807</v>
      </c>
      <c r="H28" s="84">
        <f>H29+H34</f>
        <v>72.3337</v>
      </c>
      <c r="I28" s="84">
        <f>I29+I34</f>
        <v>2.4733</v>
      </c>
    </row>
    <row r="29" ht="21" customHeight="1" spans="2:9">
      <c r="B29" s="90">
        <v>208</v>
      </c>
      <c r="C29" s="90" t="s">
        <v>125</v>
      </c>
      <c r="D29" s="90"/>
      <c r="E29" s="90"/>
      <c r="F29" s="91" t="s">
        <v>92</v>
      </c>
      <c r="G29" s="84">
        <f t="shared" si="2"/>
        <v>74.667</v>
      </c>
      <c r="H29" s="91">
        <f>SUM(H30:H33)</f>
        <v>72.3337</v>
      </c>
      <c r="I29" s="91">
        <f>SUM(I30:I33)</f>
        <v>2.3333</v>
      </c>
    </row>
    <row r="30" ht="21" customHeight="1" spans="2:9">
      <c r="B30" s="90">
        <v>208</v>
      </c>
      <c r="C30" s="90" t="s">
        <v>125</v>
      </c>
      <c r="D30" s="90" t="s">
        <v>125</v>
      </c>
      <c r="E30" s="90">
        <v>112001</v>
      </c>
      <c r="F30" s="91" t="s">
        <v>93</v>
      </c>
      <c r="G30" s="84">
        <f t="shared" si="2"/>
        <v>46.1874</v>
      </c>
      <c r="H30" s="91">
        <v>46.1874</v>
      </c>
      <c r="I30" s="91"/>
    </row>
    <row r="31" ht="21" customHeight="1" spans="2:9">
      <c r="B31" s="90">
        <v>208</v>
      </c>
      <c r="C31" s="90" t="s">
        <v>125</v>
      </c>
      <c r="D31" s="90" t="s">
        <v>125</v>
      </c>
      <c r="E31" s="90">
        <v>112102</v>
      </c>
      <c r="F31" s="91" t="s">
        <v>93</v>
      </c>
      <c r="G31" s="84">
        <f t="shared" si="2"/>
        <v>8.4989</v>
      </c>
      <c r="H31" s="91">
        <v>8.4989</v>
      </c>
      <c r="I31" s="91"/>
    </row>
    <row r="32" ht="21" customHeight="1" spans="2:9">
      <c r="B32" s="90">
        <v>208</v>
      </c>
      <c r="C32" s="90" t="s">
        <v>125</v>
      </c>
      <c r="D32" s="90" t="s">
        <v>125</v>
      </c>
      <c r="E32" s="90">
        <v>112103</v>
      </c>
      <c r="F32" s="91" t="s">
        <v>93</v>
      </c>
      <c r="G32" s="84">
        <f t="shared" si="2"/>
        <v>15.2827</v>
      </c>
      <c r="H32" s="91">
        <v>12.9494</v>
      </c>
      <c r="I32" s="91">
        <v>2.3333</v>
      </c>
    </row>
    <row r="33" ht="21" customHeight="1" spans="2:9">
      <c r="B33" s="90">
        <v>208</v>
      </c>
      <c r="C33" s="90" t="s">
        <v>125</v>
      </c>
      <c r="D33" s="90" t="s">
        <v>125</v>
      </c>
      <c r="E33" s="90">
        <v>112104</v>
      </c>
      <c r="F33" s="91" t="s">
        <v>93</v>
      </c>
      <c r="G33" s="84">
        <f t="shared" si="2"/>
        <v>4.698</v>
      </c>
      <c r="H33" s="91">
        <v>4.698</v>
      </c>
      <c r="I33" s="91"/>
    </row>
    <row r="34" ht="21" customHeight="1" spans="2:9">
      <c r="B34" s="90">
        <v>208</v>
      </c>
      <c r="C34" s="90" t="s">
        <v>127</v>
      </c>
      <c r="D34" s="90"/>
      <c r="E34" s="90"/>
      <c r="F34" s="91" t="s">
        <v>94</v>
      </c>
      <c r="G34" s="84">
        <f t="shared" si="2"/>
        <v>0.14</v>
      </c>
      <c r="H34" s="84"/>
      <c r="I34" s="84">
        <f>I35</f>
        <v>0.14</v>
      </c>
    </row>
    <row r="35" ht="21" customHeight="1" spans="2:9">
      <c r="B35" s="90">
        <v>208</v>
      </c>
      <c r="C35" s="90" t="s">
        <v>127</v>
      </c>
      <c r="D35" s="90" t="s">
        <v>120</v>
      </c>
      <c r="E35" s="90">
        <v>112001</v>
      </c>
      <c r="F35" s="91" t="s">
        <v>95</v>
      </c>
      <c r="G35" s="84">
        <f t="shared" si="2"/>
        <v>0.14</v>
      </c>
      <c r="H35" s="91"/>
      <c r="I35" s="91">
        <v>0.14</v>
      </c>
    </row>
    <row r="36" ht="21" customHeight="1" spans="2:9">
      <c r="B36" s="90">
        <v>210</v>
      </c>
      <c r="C36" s="90"/>
      <c r="D36" s="90"/>
      <c r="E36" s="90"/>
      <c r="F36" s="91" t="s">
        <v>96</v>
      </c>
      <c r="G36" s="84">
        <f t="shared" si="2"/>
        <v>37.4481</v>
      </c>
      <c r="H36" s="84">
        <f>H37</f>
        <v>36.1668</v>
      </c>
      <c r="I36" s="84">
        <f>I37</f>
        <v>1.2813</v>
      </c>
    </row>
    <row r="37" ht="21" customHeight="1" spans="2:9">
      <c r="B37" s="90">
        <v>210</v>
      </c>
      <c r="C37" s="90" t="s">
        <v>128</v>
      </c>
      <c r="D37" s="90"/>
      <c r="E37" s="90"/>
      <c r="F37" s="91" t="s">
        <v>97</v>
      </c>
      <c r="G37" s="84">
        <f t="shared" si="2"/>
        <v>37.4481</v>
      </c>
      <c r="H37" s="84">
        <f>SUM(H38:H42)</f>
        <v>36.1668</v>
      </c>
      <c r="I37" s="84">
        <f>SUM(I38:I42)</f>
        <v>1.2813</v>
      </c>
    </row>
    <row r="38" ht="21" customHeight="1" spans="2:9">
      <c r="B38" s="90">
        <v>210</v>
      </c>
      <c r="C38" s="90" t="s">
        <v>128</v>
      </c>
      <c r="D38" s="90" t="s">
        <v>120</v>
      </c>
      <c r="E38" s="90">
        <v>112001</v>
      </c>
      <c r="F38" s="91" t="s">
        <v>98</v>
      </c>
      <c r="G38" s="84">
        <f t="shared" si="2"/>
        <v>23.0937</v>
      </c>
      <c r="H38" s="91">
        <v>23.0937</v>
      </c>
      <c r="I38" s="91"/>
    </row>
    <row r="39" ht="21" customHeight="1" spans="2:9">
      <c r="B39" s="90">
        <v>210</v>
      </c>
      <c r="C39" s="90">
        <v>11</v>
      </c>
      <c r="D39" s="90">
        <v>1</v>
      </c>
      <c r="E39" s="90">
        <v>112001</v>
      </c>
      <c r="F39" s="91" t="s">
        <v>99</v>
      </c>
      <c r="G39" s="84">
        <f t="shared" si="2"/>
        <v>0.9085</v>
      </c>
      <c r="H39" s="91"/>
      <c r="I39" s="91">
        <v>0.9085</v>
      </c>
    </row>
    <row r="40" ht="21" customHeight="1" spans="2:9">
      <c r="B40" s="90">
        <v>210</v>
      </c>
      <c r="C40" s="90" t="s">
        <v>128</v>
      </c>
      <c r="D40" s="90" t="s">
        <v>121</v>
      </c>
      <c r="E40" s="90">
        <v>112102</v>
      </c>
      <c r="F40" s="91" t="s">
        <v>99</v>
      </c>
      <c r="G40" s="84">
        <f t="shared" si="2"/>
        <v>4.2494</v>
      </c>
      <c r="H40" s="91">
        <v>4.2494</v>
      </c>
      <c r="I40" s="91"/>
    </row>
    <row r="41" ht="21" customHeight="1" spans="2:9">
      <c r="B41" s="90">
        <v>210</v>
      </c>
      <c r="C41" s="90" t="s">
        <v>128</v>
      </c>
      <c r="D41" s="90" t="s">
        <v>121</v>
      </c>
      <c r="E41" s="90">
        <v>112103</v>
      </c>
      <c r="F41" s="91" t="s">
        <v>99</v>
      </c>
      <c r="G41" s="84">
        <f t="shared" si="2"/>
        <v>6.4747</v>
      </c>
      <c r="H41" s="91">
        <v>6.4747</v>
      </c>
      <c r="I41" s="91"/>
    </row>
    <row r="42" ht="21" customHeight="1" spans="2:9">
      <c r="B42" s="90">
        <v>210</v>
      </c>
      <c r="C42" s="90" t="s">
        <v>128</v>
      </c>
      <c r="D42" s="90" t="s">
        <v>121</v>
      </c>
      <c r="E42" s="90">
        <v>112104</v>
      </c>
      <c r="F42" s="91" t="s">
        <v>99</v>
      </c>
      <c r="G42" s="84">
        <f t="shared" si="2"/>
        <v>2.7218</v>
      </c>
      <c r="H42" s="91">
        <v>2.349</v>
      </c>
      <c r="I42" s="91">
        <v>0.3728</v>
      </c>
    </row>
    <row r="43" ht="21" customHeight="1" spans="2:9">
      <c r="B43" s="90">
        <v>213</v>
      </c>
      <c r="C43" s="90"/>
      <c r="D43" s="90"/>
      <c r="E43" s="90"/>
      <c r="F43" s="83" t="s">
        <v>100</v>
      </c>
      <c r="G43" s="84">
        <f t="shared" si="2"/>
        <v>6.92</v>
      </c>
      <c r="H43" s="84"/>
      <c r="I43" s="84">
        <f>I44</f>
        <v>6.92</v>
      </c>
    </row>
    <row r="44" ht="21" customHeight="1" spans="2:9">
      <c r="B44" s="90">
        <v>213</v>
      </c>
      <c r="C44" s="90" t="s">
        <v>120</v>
      </c>
      <c r="D44" s="90"/>
      <c r="E44" s="90"/>
      <c r="F44" s="83" t="s">
        <v>101</v>
      </c>
      <c r="G44" s="84">
        <f t="shared" si="2"/>
        <v>6.92</v>
      </c>
      <c r="H44" s="84"/>
      <c r="I44" s="84">
        <f>I45</f>
        <v>6.92</v>
      </c>
    </row>
    <row r="45" ht="21" customHeight="1" spans="2:9">
      <c r="B45" s="90">
        <v>213</v>
      </c>
      <c r="C45" s="90" t="s">
        <v>120</v>
      </c>
      <c r="D45" s="90">
        <v>99</v>
      </c>
      <c r="E45" s="90"/>
      <c r="F45" s="83" t="s">
        <v>102</v>
      </c>
      <c r="G45" s="84">
        <f t="shared" si="2"/>
        <v>6.92</v>
      </c>
      <c r="H45" s="91"/>
      <c r="I45" s="91">
        <v>6.92</v>
      </c>
    </row>
    <row r="46" ht="21" customHeight="1" spans="2:9">
      <c r="B46" s="90">
        <v>221</v>
      </c>
      <c r="C46" s="90"/>
      <c r="D46" s="90"/>
      <c r="E46" s="90"/>
      <c r="F46" s="91" t="s">
        <v>103</v>
      </c>
      <c r="G46" s="84">
        <f t="shared" ref="G46:G51" si="3">H46+I46</f>
        <v>54.372</v>
      </c>
      <c r="H46" s="84">
        <f>H47</f>
        <v>54.2504</v>
      </c>
      <c r="I46" s="84">
        <f>I47</f>
        <v>0.1216</v>
      </c>
    </row>
    <row r="47" ht="21" customHeight="1" spans="2:9">
      <c r="B47" s="90">
        <v>221</v>
      </c>
      <c r="C47" s="90" t="s">
        <v>121</v>
      </c>
      <c r="D47" s="90"/>
      <c r="E47" s="90"/>
      <c r="F47" s="91" t="s">
        <v>104</v>
      </c>
      <c r="G47" s="84">
        <f t="shared" si="3"/>
        <v>54.372</v>
      </c>
      <c r="H47" s="84">
        <f>SUM(H48:H51)</f>
        <v>54.2504</v>
      </c>
      <c r="I47" s="84">
        <f>SUM(I48:I51)</f>
        <v>0.1216</v>
      </c>
    </row>
    <row r="48" ht="21" customHeight="1" spans="2:9">
      <c r="B48" s="90">
        <v>221</v>
      </c>
      <c r="C48" s="90" t="s">
        <v>121</v>
      </c>
      <c r="D48" s="90" t="s">
        <v>120</v>
      </c>
      <c r="E48" s="90">
        <v>112001</v>
      </c>
      <c r="F48" s="91" t="s">
        <v>105</v>
      </c>
      <c r="G48" s="84">
        <f t="shared" si="3"/>
        <v>34.7622</v>
      </c>
      <c r="H48" s="91">
        <v>34.6406</v>
      </c>
      <c r="I48" s="91">
        <v>0.1216</v>
      </c>
    </row>
    <row r="49" ht="21" customHeight="1" spans="2:9">
      <c r="B49" s="90">
        <v>221</v>
      </c>
      <c r="C49" s="90" t="s">
        <v>121</v>
      </c>
      <c r="D49" s="90" t="s">
        <v>120</v>
      </c>
      <c r="E49" s="90">
        <v>112102</v>
      </c>
      <c r="F49" s="91" t="s">
        <v>105</v>
      </c>
      <c r="G49" s="84">
        <f t="shared" si="3"/>
        <v>6.3742</v>
      </c>
      <c r="H49" s="91">
        <v>6.3742</v>
      </c>
      <c r="I49" s="91"/>
    </row>
    <row r="50" ht="21" customHeight="1" spans="2:9">
      <c r="B50" s="90">
        <v>221</v>
      </c>
      <c r="C50" s="90" t="s">
        <v>121</v>
      </c>
      <c r="D50" s="90" t="s">
        <v>120</v>
      </c>
      <c r="E50" s="90">
        <v>112103</v>
      </c>
      <c r="F50" s="91" t="s">
        <v>105</v>
      </c>
      <c r="G50" s="84">
        <f t="shared" si="3"/>
        <v>9.7121</v>
      </c>
      <c r="H50" s="91">
        <v>9.7121</v>
      </c>
      <c r="I50" s="91"/>
    </row>
    <row r="51" ht="21" customHeight="1" spans="2:9">
      <c r="B51" s="90">
        <v>221</v>
      </c>
      <c r="C51" s="90" t="s">
        <v>121</v>
      </c>
      <c r="D51" s="90" t="s">
        <v>120</v>
      </c>
      <c r="E51" s="90">
        <v>112104</v>
      </c>
      <c r="F51" s="91" t="s">
        <v>105</v>
      </c>
      <c r="G51" s="84">
        <f t="shared" si="3"/>
        <v>3.5235</v>
      </c>
      <c r="H51" s="91">
        <v>3.5235</v>
      </c>
      <c r="I51" s="91"/>
    </row>
  </sheetData>
  <autoFilter ref="A6:J51">
    <extLst/>
  </autoFilter>
  <mergeCells count="12">
    <mergeCell ref="B1:D1"/>
    <mergeCell ref="G1:I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4"/>
  <sheetViews>
    <sheetView workbookViewId="0">
      <pane ySplit="6" topLeftCell="A60" activePane="bottomLeft" state="frozen"/>
      <selection/>
      <selection pane="bottomLeft" activeCell="G71" sqref="G71:G75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2"/>
      <c r="B1" s="2"/>
      <c r="C1" s="2"/>
      <c r="D1" s="28"/>
      <c r="E1" s="28"/>
      <c r="F1" s="1"/>
      <c r="G1" s="1"/>
      <c r="H1" s="53" t="s">
        <v>245</v>
      </c>
      <c r="I1" s="66"/>
    </row>
    <row r="2" ht="22.8" customHeight="1" spans="1:9">
      <c r="A2" s="1"/>
      <c r="B2" s="3" t="s">
        <v>246</v>
      </c>
      <c r="C2" s="3"/>
      <c r="D2" s="3"/>
      <c r="E2" s="3"/>
      <c r="F2" s="3"/>
      <c r="G2" s="3"/>
      <c r="H2" s="3"/>
      <c r="I2" s="66"/>
    </row>
    <row r="3" ht="19.55" customHeight="1" spans="1:9">
      <c r="A3" s="4"/>
      <c r="B3" s="5" t="s">
        <v>4</v>
      </c>
      <c r="C3" s="5"/>
      <c r="D3" s="5"/>
      <c r="E3" s="5"/>
      <c r="G3" s="4"/>
      <c r="H3" s="54" t="s">
        <v>5</v>
      </c>
      <c r="I3" s="66"/>
    </row>
    <row r="4" ht="24.4" customHeight="1" spans="1:9">
      <c r="A4" s="6"/>
      <c r="B4" s="55" t="s">
        <v>8</v>
      </c>
      <c r="C4" s="55"/>
      <c r="D4" s="55"/>
      <c r="E4" s="55"/>
      <c r="F4" s="55" t="s">
        <v>111</v>
      </c>
      <c r="G4" s="55"/>
      <c r="H4" s="55"/>
      <c r="I4" s="66"/>
    </row>
    <row r="5" ht="24.4" customHeight="1" spans="1:9">
      <c r="A5" s="6"/>
      <c r="B5" s="55" t="s">
        <v>115</v>
      </c>
      <c r="C5" s="55"/>
      <c r="D5" s="55" t="s">
        <v>70</v>
      </c>
      <c r="E5" s="55" t="s">
        <v>71</v>
      </c>
      <c r="F5" s="55" t="s">
        <v>59</v>
      </c>
      <c r="G5" s="55" t="s">
        <v>247</v>
      </c>
      <c r="H5" s="55" t="s">
        <v>248</v>
      </c>
      <c r="I5" s="66"/>
    </row>
    <row r="6" ht="24.4" customHeight="1" spans="1:9">
      <c r="A6" s="56"/>
      <c r="B6" s="55" t="s">
        <v>116</v>
      </c>
      <c r="C6" s="55" t="s">
        <v>117</v>
      </c>
      <c r="D6" s="55"/>
      <c r="E6" s="55"/>
      <c r="F6" s="55"/>
      <c r="G6" s="55"/>
      <c r="H6" s="55"/>
      <c r="I6" s="66"/>
    </row>
    <row r="7" ht="22.8" customHeight="1" spans="1:9">
      <c r="A7" s="6"/>
      <c r="B7" s="57"/>
      <c r="C7" s="57"/>
      <c r="D7" s="57"/>
      <c r="E7" s="10" t="s">
        <v>72</v>
      </c>
      <c r="F7" s="58">
        <f>F8</f>
        <v>756.8685</v>
      </c>
      <c r="G7" s="58">
        <f>G8</f>
        <v>675.6654</v>
      </c>
      <c r="H7" s="58">
        <f>H8</f>
        <v>81.2031</v>
      </c>
      <c r="I7" s="66"/>
    </row>
    <row r="8" ht="22.8" customHeight="1" spans="1:9">
      <c r="A8" s="6"/>
      <c r="B8" s="59" t="s">
        <v>22</v>
      </c>
      <c r="C8" s="59" t="s">
        <v>22</v>
      </c>
      <c r="F8" s="60">
        <f>F9</f>
        <v>756.8685</v>
      </c>
      <c r="G8" s="60">
        <f>G9</f>
        <v>675.6654</v>
      </c>
      <c r="H8" s="60">
        <f>H9</f>
        <v>81.2031</v>
      </c>
      <c r="I8" s="62"/>
    </row>
    <row r="9" ht="22.8" customHeight="1" spans="1:9">
      <c r="A9" s="6"/>
      <c r="B9" s="59" t="s">
        <v>22</v>
      </c>
      <c r="C9" s="59" t="s">
        <v>22</v>
      </c>
      <c r="D9" s="61">
        <v>112</v>
      </c>
      <c r="E9" s="61" t="s">
        <v>119</v>
      </c>
      <c r="F9" s="60">
        <f>F10+F48+F84</f>
        <v>756.8685</v>
      </c>
      <c r="G9" s="60">
        <f>G10+G48+G84</f>
        <v>675.6654</v>
      </c>
      <c r="H9" s="60">
        <f>H10+H48+H84</f>
        <v>81.2031</v>
      </c>
      <c r="I9" s="66"/>
    </row>
    <row r="10" ht="22.8" customHeight="1" spans="1:9">
      <c r="A10" s="6"/>
      <c r="B10" s="59">
        <v>301</v>
      </c>
      <c r="C10" s="59" t="s">
        <v>22</v>
      </c>
      <c r="D10" s="61"/>
      <c r="E10" s="61" t="s">
        <v>249</v>
      </c>
      <c r="F10" s="60">
        <f>G10+H10</f>
        <v>641.9009</v>
      </c>
      <c r="G10" s="60">
        <f>SUM(G11:G19)+SUM(G21:G33)+SUM(G42:G47)</f>
        <v>641.9009</v>
      </c>
      <c r="H10" s="60">
        <f>SUM(H11:H19)+SUM(H21:H33)+SUM(H42:H45)</f>
        <v>0</v>
      </c>
      <c r="I10" s="66"/>
    </row>
    <row r="11" ht="22.8" customHeight="1" spans="1:9">
      <c r="A11" s="6"/>
      <c r="B11" s="59" t="s">
        <v>250</v>
      </c>
      <c r="C11" s="59" t="s">
        <v>251</v>
      </c>
      <c r="D11" s="61">
        <v>112001</v>
      </c>
      <c r="E11" s="61" t="s">
        <v>252</v>
      </c>
      <c r="F11" s="60">
        <f>G11+H11</f>
        <v>161.2478</v>
      </c>
      <c r="G11" s="62">
        <v>161.2478</v>
      </c>
      <c r="H11" s="62"/>
      <c r="I11" s="66"/>
    </row>
    <row r="12" ht="22.8" customHeight="1" spans="1:9">
      <c r="A12" s="63"/>
      <c r="B12" s="59" t="s">
        <v>250</v>
      </c>
      <c r="C12" s="59" t="s">
        <v>251</v>
      </c>
      <c r="D12" s="61">
        <v>112102</v>
      </c>
      <c r="E12" s="61" t="s">
        <v>252</v>
      </c>
      <c r="F12" s="60">
        <f t="shared" ref="F12:F43" si="0">G12+H12</f>
        <v>30.9828</v>
      </c>
      <c r="G12" s="62">
        <v>30.9828</v>
      </c>
      <c r="H12" s="62"/>
      <c r="I12" s="66"/>
    </row>
    <row r="13" ht="22.8" customHeight="1" spans="1:9">
      <c r="A13" s="63"/>
      <c r="B13" s="59" t="s">
        <v>250</v>
      </c>
      <c r="C13" s="59" t="s">
        <v>251</v>
      </c>
      <c r="D13" s="61">
        <v>112103</v>
      </c>
      <c r="E13" s="61" t="s">
        <v>252</v>
      </c>
      <c r="F13" s="60">
        <f t="shared" si="0"/>
        <v>45.1176</v>
      </c>
      <c r="G13" s="62">
        <v>45.1176</v>
      </c>
      <c r="H13" s="62"/>
      <c r="I13" s="66"/>
    </row>
    <row r="14" ht="22.8" customHeight="1" spans="1:9">
      <c r="A14" s="63"/>
      <c r="B14" s="59" t="s">
        <v>250</v>
      </c>
      <c r="C14" s="59" t="s">
        <v>251</v>
      </c>
      <c r="D14" s="61">
        <v>112104</v>
      </c>
      <c r="E14" s="61" t="s">
        <v>252</v>
      </c>
      <c r="F14" s="60">
        <f t="shared" si="0"/>
        <v>17.6515</v>
      </c>
      <c r="G14" s="62">
        <v>17.6515</v>
      </c>
      <c r="H14" s="62"/>
      <c r="I14" s="66"/>
    </row>
    <row r="15" ht="22.8" customHeight="1" spans="2:9">
      <c r="B15" s="59" t="s">
        <v>250</v>
      </c>
      <c r="C15" s="59" t="s">
        <v>253</v>
      </c>
      <c r="D15" s="61">
        <v>112001</v>
      </c>
      <c r="E15" s="61" t="s">
        <v>254</v>
      </c>
      <c r="F15" s="60">
        <f t="shared" si="0"/>
        <v>82.0428</v>
      </c>
      <c r="G15" s="62">
        <v>82.0428</v>
      </c>
      <c r="H15" s="62"/>
      <c r="I15" s="66"/>
    </row>
    <row r="16" ht="22.8" customHeight="1" spans="2:9">
      <c r="B16" s="59" t="s">
        <v>250</v>
      </c>
      <c r="C16" s="59" t="s">
        <v>253</v>
      </c>
      <c r="D16" s="61">
        <v>112102</v>
      </c>
      <c r="E16" s="61" t="s">
        <v>254</v>
      </c>
      <c r="F16" s="60">
        <f t="shared" si="0"/>
        <v>5.9631</v>
      </c>
      <c r="G16" s="62">
        <v>5.9631</v>
      </c>
      <c r="H16" s="62"/>
      <c r="I16" s="66"/>
    </row>
    <row r="17" ht="22.8" customHeight="1" spans="2:9">
      <c r="B17" s="59" t="s">
        <v>250</v>
      </c>
      <c r="C17" s="59" t="s">
        <v>253</v>
      </c>
      <c r="D17" s="61">
        <v>112103</v>
      </c>
      <c r="E17" s="61" t="s">
        <v>254</v>
      </c>
      <c r="F17" s="60">
        <f t="shared" si="0"/>
        <v>7.6656</v>
      </c>
      <c r="G17" s="62">
        <v>7.6656</v>
      </c>
      <c r="H17" s="62"/>
      <c r="I17" s="66"/>
    </row>
    <row r="18" ht="22.8" customHeight="1" spans="2:9">
      <c r="B18" s="59" t="s">
        <v>250</v>
      </c>
      <c r="C18" s="59" t="s">
        <v>253</v>
      </c>
      <c r="D18" s="61">
        <v>112104</v>
      </c>
      <c r="E18" s="61" t="s">
        <v>254</v>
      </c>
      <c r="F18" s="60">
        <f t="shared" si="0"/>
        <v>3.0948</v>
      </c>
      <c r="G18" s="62">
        <v>3.0948</v>
      </c>
      <c r="H18" s="62"/>
      <c r="I18" s="66"/>
    </row>
    <row r="19" ht="22.8" customHeight="1" spans="2:9">
      <c r="B19" s="59" t="s">
        <v>250</v>
      </c>
      <c r="C19" s="59" t="s">
        <v>255</v>
      </c>
      <c r="D19" s="61"/>
      <c r="E19" s="61" t="s">
        <v>256</v>
      </c>
      <c r="F19" s="60">
        <f t="shared" si="0"/>
        <v>17.2162</v>
      </c>
      <c r="G19" s="60">
        <f>G20</f>
        <v>17.2162</v>
      </c>
      <c r="H19" s="60">
        <f>H20</f>
        <v>0</v>
      </c>
      <c r="I19" s="66"/>
    </row>
    <row r="20" ht="22.8" customHeight="1" spans="1:9">
      <c r="A20" s="6"/>
      <c r="B20" s="59" t="s">
        <v>250</v>
      </c>
      <c r="C20" s="59" t="s">
        <v>255</v>
      </c>
      <c r="D20" s="61">
        <v>112001</v>
      </c>
      <c r="E20" s="61" t="s">
        <v>257</v>
      </c>
      <c r="F20" s="60">
        <f t="shared" si="0"/>
        <v>17.2162</v>
      </c>
      <c r="G20" s="62">
        <v>17.2162</v>
      </c>
      <c r="H20" s="62"/>
      <c r="I20" s="66"/>
    </row>
    <row r="21" ht="22.8" customHeight="1" spans="2:9">
      <c r="B21" s="59" t="s">
        <v>250</v>
      </c>
      <c r="C21" s="59" t="s">
        <v>258</v>
      </c>
      <c r="D21" s="61">
        <v>112001</v>
      </c>
      <c r="E21" s="61" t="s">
        <v>259</v>
      </c>
      <c r="F21" s="60">
        <f t="shared" si="0"/>
        <v>37.02</v>
      </c>
      <c r="G21" s="62">
        <v>37.02</v>
      </c>
      <c r="H21" s="62"/>
      <c r="I21" s="66"/>
    </row>
    <row r="22" ht="22.8" customHeight="1" spans="2:9">
      <c r="B22" s="59" t="s">
        <v>250</v>
      </c>
      <c r="C22" s="59" t="s">
        <v>258</v>
      </c>
      <c r="D22" s="61">
        <v>112102</v>
      </c>
      <c r="E22" s="61" t="s">
        <v>259</v>
      </c>
      <c r="F22" s="60">
        <f t="shared" si="0"/>
        <v>19.5492</v>
      </c>
      <c r="G22" s="62">
        <v>19.5492</v>
      </c>
      <c r="H22" s="62"/>
      <c r="I22" s="66"/>
    </row>
    <row r="23" ht="22.8" customHeight="1" spans="2:9">
      <c r="B23" s="59" t="s">
        <v>250</v>
      </c>
      <c r="C23" s="59" t="s">
        <v>258</v>
      </c>
      <c r="D23" s="61">
        <v>112103</v>
      </c>
      <c r="E23" s="61" t="s">
        <v>259</v>
      </c>
      <c r="F23" s="60">
        <f t="shared" si="0"/>
        <v>31.7604</v>
      </c>
      <c r="G23" s="62">
        <v>31.7604</v>
      </c>
      <c r="H23" s="62"/>
      <c r="I23" s="66"/>
    </row>
    <row r="24" ht="22.8" customHeight="1" spans="2:9">
      <c r="B24" s="59" t="s">
        <v>250</v>
      </c>
      <c r="C24" s="59" t="s">
        <v>258</v>
      </c>
      <c r="D24" s="61">
        <v>112104</v>
      </c>
      <c r="E24" s="61" t="s">
        <v>259</v>
      </c>
      <c r="F24" s="60">
        <f t="shared" si="0"/>
        <v>11.0592</v>
      </c>
      <c r="G24" s="62">
        <v>11.0592</v>
      </c>
      <c r="H24" s="62"/>
      <c r="I24" s="66"/>
    </row>
    <row r="25" ht="22.8" customHeight="1" spans="2:9">
      <c r="B25" s="59" t="s">
        <v>250</v>
      </c>
      <c r="C25" s="59" t="s">
        <v>260</v>
      </c>
      <c r="D25" s="61">
        <v>112001</v>
      </c>
      <c r="E25" s="61" t="s">
        <v>261</v>
      </c>
      <c r="F25" s="60">
        <f t="shared" si="0"/>
        <v>46.1874</v>
      </c>
      <c r="G25" s="64">
        <v>46.1874</v>
      </c>
      <c r="H25" s="62"/>
      <c r="I25" s="66"/>
    </row>
    <row r="26" ht="22.8" customHeight="1" spans="2:9">
      <c r="B26" s="59" t="s">
        <v>250</v>
      </c>
      <c r="C26" s="59" t="s">
        <v>260</v>
      </c>
      <c r="D26" s="61">
        <v>112102</v>
      </c>
      <c r="E26" s="61" t="s">
        <v>261</v>
      </c>
      <c r="F26" s="60">
        <f t="shared" si="0"/>
        <v>8.4989</v>
      </c>
      <c r="G26" s="62">
        <v>8.4989</v>
      </c>
      <c r="H26" s="62"/>
      <c r="I26" s="66"/>
    </row>
    <row r="27" ht="22.8" customHeight="1" spans="2:9">
      <c r="B27" s="59" t="s">
        <v>250</v>
      </c>
      <c r="C27" s="59" t="s">
        <v>260</v>
      </c>
      <c r="D27" s="61">
        <v>112103</v>
      </c>
      <c r="E27" s="61" t="s">
        <v>261</v>
      </c>
      <c r="F27" s="60">
        <f t="shared" si="0"/>
        <v>15.2827</v>
      </c>
      <c r="G27" s="62">
        <v>15.2827</v>
      </c>
      <c r="H27" s="62"/>
      <c r="I27" s="66"/>
    </row>
    <row r="28" ht="22.8" customHeight="1" spans="2:9">
      <c r="B28" s="59" t="s">
        <v>250</v>
      </c>
      <c r="C28" s="59" t="s">
        <v>260</v>
      </c>
      <c r="D28" s="61">
        <v>112104</v>
      </c>
      <c r="E28" s="61" t="s">
        <v>261</v>
      </c>
      <c r="F28" s="60">
        <f t="shared" si="0"/>
        <v>4.698</v>
      </c>
      <c r="G28" s="62">
        <v>4.698</v>
      </c>
      <c r="H28" s="62"/>
      <c r="I28" s="66"/>
    </row>
    <row r="29" ht="22.8" customHeight="1" spans="2:9">
      <c r="B29" s="59" t="s">
        <v>250</v>
      </c>
      <c r="C29" s="59" t="s">
        <v>262</v>
      </c>
      <c r="D29" s="61">
        <v>112001</v>
      </c>
      <c r="E29" s="61" t="s">
        <v>263</v>
      </c>
      <c r="F29" s="60">
        <f t="shared" si="0"/>
        <v>24.0022</v>
      </c>
      <c r="G29" s="62">
        <v>24.0022</v>
      </c>
      <c r="H29" s="62"/>
      <c r="I29" s="66"/>
    </row>
    <row r="30" ht="22.8" customHeight="1" spans="2:9">
      <c r="B30" s="59" t="s">
        <v>250</v>
      </c>
      <c r="C30" s="59" t="s">
        <v>262</v>
      </c>
      <c r="D30" s="61">
        <v>112102</v>
      </c>
      <c r="E30" s="61" t="s">
        <v>263</v>
      </c>
      <c r="F30" s="60">
        <f t="shared" si="0"/>
        <v>4.2494</v>
      </c>
      <c r="G30" s="62">
        <v>4.2494</v>
      </c>
      <c r="H30" s="62"/>
      <c r="I30" s="66"/>
    </row>
    <row r="31" ht="22.8" customHeight="1" spans="2:9">
      <c r="B31" s="59" t="s">
        <v>250</v>
      </c>
      <c r="C31" s="59" t="s">
        <v>262</v>
      </c>
      <c r="D31" s="61">
        <v>112103</v>
      </c>
      <c r="E31" s="61" t="s">
        <v>263</v>
      </c>
      <c r="F31" s="60">
        <f t="shared" si="0"/>
        <v>6.4747</v>
      </c>
      <c r="G31" s="62">
        <v>6.4747</v>
      </c>
      <c r="H31" s="62"/>
      <c r="I31" s="66"/>
    </row>
    <row r="32" ht="22.8" customHeight="1" spans="2:9">
      <c r="B32" s="59" t="s">
        <v>250</v>
      </c>
      <c r="C32" s="59" t="s">
        <v>262</v>
      </c>
      <c r="D32" s="61">
        <v>112104</v>
      </c>
      <c r="E32" s="61" t="s">
        <v>263</v>
      </c>
      <c r="F32" s="60">
        <f t="shared" si="0"/>
        <v>2.7218</v>
      </c>
      <c r="G32" s="62">
        <v>2.7218</v>
      </c>
      <c r="H32" s="62"/>
      <c r="I32" s="66"/>
    </row>
    <row r="33" ht="22.8" customHeight="1" spans="2:9">
      <c r="B33" s="59" t="s">
        <v>250</v>
      </c>
      <c r="C33" s="59" t="s">
        <v>264</v>
      </c>
      <c r="D33" s="61"/>
      <c r="E33" s="61" t="s">
        <v>265</v>
      </c>
      <c r="F33" s="60">
        <f t="shared" si="0"/>
        <v>4.4969</v>
      </c>
      <c r="G33" s="60">
        <f>SUM(G34:G41)</f>
        <v>4.4969</v>
      </c>
      <c r="H33" s="60">
        <f>SUM(H34:H41)</f>
        <v>0</v>
      </c>
      <c r="I33" s="66"/>
    </row>
    <row r="34" ht="22.8" customHeight="1" spans="1:9">
      <c r="A34" s="6"/>
      <c r="B34" s="59" t="s">
        <v>250</v>
      </c>
      <c r="C34" s="59" t="s">
        <v>264</v>
      </c>
      <c r="D34" s="61">
        <v>112001</v>
      </c>
      <c r="E34" s="61" t="s">
        <v>266</v>
      </c>
      <c r="F34" s="60">
        <f t="shared" si="0"/>
        <v>0.585</v>
      </c>
      <c r="G34" s="65">
        <v>0.585</v>
      </c>
      <c r="H34" s="62"/>
      <c r="I34" s="66"/>
    </row>
    <row r="35" ht="22.8" customHeight="1" spans="1:9">
      <c r="A35" s="6"/>
      <c r="B35" s="59" t="s">
        <v>250</v>
      </c>
      <c r="C35" s="59" t="s">
        <v>264</v>
      </c>
      <c r="D35" s="61">
        <v>112102</v>
      </c>
      <c r="E35" s="61" t="s">
        <v>266</v>
      </c>
      <c r="F35" s="60">
        <f t="shared" si="0"/>
        <v>0.3187</v>
      </c>
      <c r="G35" s="62">
        <v>0.3187</v>
      </c>
      <c r="H35" s="62"/>
      <c r="I35" s="66"/>
    </row>
    <row r="36" ht="22.8" customHeight="1" spans="1:9">
      <c r="A36" s="6"/>
      <c r="B36" s="59" t="s">
        <v>250</v>
      </c>
      <c r="C36" s="59" t="s">
        <v>264</v>
      </c>
      <c r="D36" s="61">
        <v>112103</v>
      </c>
      <c r="E36" s="61" t="s">
        <v>266</v>
      </c>
      <c r="F36" s="60">
        <f t="shared" si="0"/>
        <v>0.7004</v>
      </c>
      <c r="G36" s="62">
        <v>0.7004</v>
      </c>
      <c r="H36" s="62"/>
      <c r="I36" s="66"/>
    </row>
    <row r="37" ht="22.8" customHeight="1" spans="1:9">
      <c r="A37" s="6"/>
      <c r="B37" s="59" t="s">
        <v>250</v>
      </c>
      <c r="C37" s="59" t="s">
        <v>264</v>
      </c>
      <c r="D37" s="61">
        <v>112104</v>
      </c>
      <c r="E37" s="61" t="s">
        <v>266</v>
      </c>
      <c r="F37" s="60">
        <f t="shared" si="0"/>
        <v>0.1762</v>
      </c>
      <c r="G37" s="62">
        <v>0.1762</v>
      </c>
      <c r="H37" s="62"/>
      <c r="I37" s="66"/>
    </row>
    <row r="38" ht="22.8" customHeight="1" spans="1:9">
      <c r="A38" s="6"/>
      <c r="B38" s="59" t="s">
        <v>250</v>
      </c>
      <c r="C38" s="59" t="s">
        <v>264</v>
      </c>
      <c r="D38" s="61">
        <v>112001</v>
      </c>
      <c r="E38" s="61" t="s">
        <v>267</v>
      </c>
      <c r="F38" s="60">
        <f t="shared" si="0"/>
        <v>1.8995</v>
      </c>
      <c r="G38" s="62">
        <v>1.8995</v>
      </c>
      <c r="H38" s="62"/>
      <c r="I38" s="66"/>
    </row>
    <row r="39" ht="22.8" customHeight="1" spans="1:9">
      <c r="A39" s="63"/>
      <c r="B39" s="59" t="s">
        <v>250</v>
      </c>
      <c r="C39" s="59" t="s">
        <v>264</v>
      </c>
      <c r="D39" s="61">
        <v>112102</v>
      </c>
      <c r="E39" s="61" t="s">
        <v>267</v>
      </c>
      <c r="F39" s="60">
        <f t="shared" si="0"/>
        <v>0.2656</v>
      </c>
      <c r="G39" s="62">
        <v>0.2656</v>
      </c>
      <c r="H39" s="62"/>
      <c r="I39" s="66"/>
    </row>
    <row r="40" ht="22.8" customHeight="1" spans="1:9">
      <c r="A40" s="63"/>
      <c r="B40" s="59" t="s">
        <v>250</v>
      </c>
      <c r="C40" s="59" t="s">
        <v>264</v>
      </c>
      <c r="D40" s="61">
        <v>112103</v>
      </c>
      <c r="E40" s="61" t="s">
        <v>267</v>
      </c>
      <c r="F40" s="60">
        <f t="shared" si="0"/>
        <v>0.4047</v>
      </c>
      <c r="G40" s="62">
        <v>0.4047</v>
      </c>
      <c r="H40" s="62"/>
      <c r="I40" s="66"/>
    </row>
    <row r="41" ht="22.8" customHeight="1" spans="1:9">
      <c r="A41" s="63"/>
      <c r="B41" s="59" t="s">
        <v>250</v>
      </c>
      <c r="C41" s="59" t="s">
        <v>264</v>
      </c>
      <c r="D41" s="61">
        <v>112104</v>
      </c>
      <c r="E41" s="61" t="s">
        <v>267</v>
      </c>
      <c r="F41" s="60">
        <f t="shared" si="0"/>
        <v>0.1468</v>
      </c>
      <c r="G41" s="62">
        <v>0.1468</v>
      </c>
      <c r="H41" s="62"/>
      <c r="I41" s="66"/>
    </row>
    <row r="42" ht="22.8" customHeight="1" spans="2:9">
      <c r="B42" s="59" t="s">
        <v>250</v>
      </c>
      <c r="C42" s="59" t="s">
        <v>268</v>
      </c>
      <c r="D42" s="61">
        <v>112001</v>
      </c>
      <c r="E42" s="61" t="s">
        <v>269</v>
      </c>
      <c r="F42" s="60">
        <f t="shared" si="0"/>
        <v>34.7622</v>
      </c>
      <c r="G42" s="62">
        <v>34.7622</v>
      </c>
      <c r="H42" s="62"/>
      <c r="I42" s="66"/>
    </row>
    <row r="43" ht="22.8" customHeight="1" spans="2:9">
      <c r="B43" s="59" t="s">
        <v>250</v>
      </c>
      <c r="C43" s="59" t="s">
        <v>268</v>
      </c>
      <c r="D43" s="61">
        <v>112102</v>
      </c>
      <c r="E43" s="61" t="s">
        <v>269</v>
      </c>
      <c r="F43" s="60">
        <f t="shared" si="0"/>
        <v>6.3742</v>
      </c>
      <c r="G43" s="62">
        <v>6.3742</v>
      </c>
      <c r="H43" s="62"/>
      <c r="I43" s="66"/>
    </row>
    <row r="44" ht="22.8" customHeight="1" spans="2:9">
      <c r="B44" s="59" t="s">
        <v>250</v>
      </c>
      <c r="C44" s="59" t="s">
        <v>268</v>
      </c>
      <c r="D44" s="61">
        <v>112103</v>
      </c>
      <c r="E44" s="61" t="s">
        <v>269</v>
      </c>
      <c r="F44" s="60">
        <f t="shared" ref="F44:F75" si="1">G44+H44</f>
        <v>9.7121</v>
      </c>
      <c r="G44" s="62">
        <v>9.7121</v>
      </c>
      <c r="H44" s="62"/>
      <c r="I44" s="66"/>
    </row>
    <row r="45" ht="22.8" customHeight="1" spans="2:9">
      <c r="B45" s="59" t="s">
        <v>250</v>
      </c>
      <c r="C45" s="59" t="s">
        <v>268</v>
      </c>
      <c r="D45" s="61">
        <v>112104</v>
      </c>
      <c r="E45" s="61" t="s">
        <v>269</v>
      </c>
      <c r="F45" s="60">
        <f t="shared" si="1"/>
        <v>3.5235</v>
      </c>
      <c r="G45" s="62">
        <v>3.5235</v>
      </c>
      <c r="H45" s="62"/>
      <c r="I45" s="66"/>
    </row>
    <row r="46" ht="22.8" customHeight="1" spans="2:9">
      <c r="B46" s="59">
        <v>301</v>
      </c>
      <c r="C46" s="59">
        <v>99</v>
      </c>
      <c r="D46" s="61">
        <v>112102</v>
      </c>
      <c r="E46" s="61" t="s">
        <v>197</v>
      </c>
      <c r="F46" s="60">
        <f t="shared" si="1"/>
        <v>0.5385</v>
      </c>
      <c r="G46" s="62">
        <v>0.5385</v>
      </c>
      <c r="H46" s="62"/>
      <c r="I46" s="66"/>
    </row>
    <row r="47" ht="22.8" customHeight="1" spans="2:9">
      <c r="B47" s="59">
        <v>301</v>
      </c>
      <c r="C47" s="59">
        <v>99</v>
      </c>
      <c r="D47" s="61">
        <v>112104</v>
      </c>
      <c r="E47" s="61" t="s">
        <v>197</v>
      </c>
      <c r="F47" s="60">
        <f t="shared" si="1"/>
        <v>0.0074</v>
      </c>
      <c r="G47" s="62">
        <v>0.0074</v>
      </c>
      <c r="H47" s="62"/>
      <c r="I47" s="66"/>
    </row>
    <row r="48" ht="22.8" customHeight="1" spans="2:9">
      <c r="B48" s="59" t="s">
        <v>199</v>
      </c>
      <c r="C48" s="59" t="s">
        <v>22</v>
      </c>
      <c r="E48" s="61" t="s">
        <v>270</v>
      </c>
      <c r="F48" s="60">
        <f t="shared" si="1"/>
        <v>111.4866</v>
      </c>
      <c r="G48" s="60">
        <f>SUM(G49:G80)+SUM(G82:G83)</f>
        <v>30.2835</v>
      </c>
      <c r="H48" s="60">
        <f>SUM(H49:H80)+SUM(H82:H83)</f>
        <v>81.2031</v>
      </c>
      <c r="I48" s="66"/>
    </row>
    <row r="49" ht="22.8" customHeight="1" spans="1:9">
      <c r="A49" s="6"/>
      <c r="B49" s="59" t="s">
        <v>271</v>
      </c>
      <c r="C49" s="59" t="s">
        <v>251</v>
      </c>
      <c r="D49" s="61">
        <v>112001</v>
      </c>
      <c r="E49" s="61" t="s">
        <v>272</v>
      </c>
      <c r="F49" s="60">
        <f t="shared" si="1"/>
        <v>5.92</v>
      </c>
      <c r="G49" s="62"/>
      <c r="H49" s="62">
        <v>5.92</v>
      </c>
      <c r="I49" s="66"/>
    </row>
    <row r="50" ht="22.8" customHeight="1" spans="1:9">
      <c r="A50" s="63"/>
      <c r="B50" s="59" t="s">
        <v>271</v>
      </c>
      <c r="C50" s="59" t="s">
        <v>251</v>
      </c>
      <c r="D50" s="61">
        <v>112102</v>
      </c>
      <c r="E50" s="61" t="s">
        <v>272</v>
      </c>
      <c r="F50" s="60">
        <f t="shared" si="1"/>
        <v>3.092</v>
      </c>
      <c r="G50" s="62"/>
      <c r="H50" s="62">
        <v>3.092</v>
      </c>
      <c r="I50" s="66"/>
    </row>
    <row r="51" ht="22.8" customHeight="1" spans="1:9">
      <c r="A51" s="63"/>
      <c r="B51" s="59" t="s">
        <v>271</v>
      </c>
      <c r="C51" s="59" t="s">
        <v>251</v>
      </c>
      <c r="D51" s="61">
        <v>112103</v>
      </c>
      <c r="E51" s="61" t="s">
        <v>272</v>
      </c>
      <c r="F51" s="60">
        <f t="shared" si="1"/>
        <v>6.6</v>
      </c>
      <c r="G51" s="62"/>
      <c r="H51" s="62">
        <v>6.6</v>
      </c>
      <c r="I51" s="66"/>
    </row>
    <row r="52" ht="22.8" customHeight="1" spans="1:9">
      <c r="A52" s="63"/>
      <c r="B52" s="59" t="s">
        <v>271</v>
      </c>
      <c r="C52" s="59" t="s">
        <v>251</v>
      </c>
      <c r="D52" s="61">
        <v>112104</v>
      </c>
      <c r="E52" s="61" t="s">
        <v>272</v>
      </c>
      <c r="F52" s="60">
        <f t="shared" si="1"/>
        <v>2.0698</v>
      </c>
      <c r="G52" s="62"/>
      <c r="H52" s="62">
        <v>2.0698</v>
      </c>
      <c r="I52" s="66"/>
    </row>
    <row r="53" ht="22.8" customHeight="1" spans="2:9">
      <c r="B53" s="59" t="s">
        <v>271</v>
      </c>
      <c r="C53" s="59" t="s">
        <v>253</v>
      </c>
      <c r="D53" s="61">
        <v>112001</v>
      </c>
      <c r="E53" s="61" t="s">
        <v>273</v>
      </c>
      <c r="F53" s="60">
        <f t="shared" si="1"/>
        <v>2</v>
      </c>
      <c r="G53" s="62"/>
      <c r="H53" s="62">
        <v>2</v>
      </c>
      <c r="I53" s="66"/>
    </row>
    <row r="54" ht="22.8" customHeight="1" spans="2:9">
      <c r="B54" s="59" t="s">
        <v>271</v>
      </c>
      <c r="C54" s="59" t="s">
        <v>274</v>
      </c>
      <c r="D54" s="61">
        <v>112001</v>
      </c>
      <c r="E54" s="61" t="s">
        <v>275</v>
      </c>
      <c r="F54" s="60">
        <f t="shared" si="1"/>
        <v>0.3</v>
      </c>
      <c r="G54" s="62"/>
      <c r="H54" s="62">
        <v>0.3</v>
      </c>
      <c r="I54" s="66"/>
    </row>
    <row r="55" ht="22.8" customHeight="1" spans="2:9">
      <c r="B55" s="59" t="s">
        <v>271</v>
      </c>
      <c r="C55" s="59" t="s">
        <v>276</v>
      </c>
      <c r="D55" s="61">
        <v>112001</v>
      </c>
      <c r="E55" s="61" t="s">
        <v>277</v>
      </c>
      <c r="F55" s="60">
        <f t="shared" si="1"/>
        <v>1</v>
      </c>
      <c r="G55" s="62"/>
      <c r="H55" s="62">
        <v>1</v>
      </c>
      <c r="I55" s="66"/>
    </row>
    <row r="56" ht="22.8" customHeight="1" spans="2:9">
      <c r="B56" s="59" t="s">
        <v>271</v>
      </c>
      <c r="C56" s="59" t="s">
        <v>276</v>
      </c>
      <c r="D56" s="61">
        <v>112102</v>
      </c>
      <c r="E56" s="61" t="s">
        <v>277</v>
      </c>
      <c r="F56" s="60">
        <f t="shared" si="1"/>
        <v>1</v>
      </c>
      <c r="G56" s="62"/>
      <c r="H56" s="62">
        <v>1</v>
      </c>
      <c r="I56" s="66"/>
    </row>
    <row r="57" ht="22.8" customHeight="1" spans="2:9">
      <c r="B57" s="59" t="s">
        <v>271</v>
      </c>
      <c r="C57" s="59" t="s">
        <v>258</v>
      </c>
      <c r="D57" s="61">
        <v>112001</v>
      </c>
      <c r="E57" s="61" t="s">
        <v>278</v>
      </c>
      <c r="F57" s="60">
        <f t="shared" si="1"/>
        <v>8</v>
      </c>
      <c r="G57" s="62"/>
      <c r="H57" s="62">
        <v>8</v>
      </c>
      <c r="I57" s="66"/>
    </row>
    <row r="58" ht="22.8" customHeight="1" spans="2:9">
      <c r="B58" s="59" t="s">
        <v>271</v>
      </c>
      <c r="C58" s="59" t="s">
        <v>258</v>
      </c>
      <c r="D58" s="61">
        <v>112103</v>
      </c>
      <c r="E58" s="61" t="s">
        <v>278</v>
      </c>
      <c r="F58" s="60">
        <f t="shared" si="1"/>
        <v>1.2</v>
      </c>
      <c r="G58" s="62"/>
      <c r="H58" s="62">
        <v>1.2</v>
      </c>
      <c r="I58" s="66"/>
    </row>
    <row r="59" ht="22.8" customHeight="1" spans="2:9">
      <c r="B59" s="59" t="s">
        <v>271</v>
      </c>
      <c r="C59" s="59" t="s">
        <v>258</v>
      </c>
      <c r="D59" s="61">
        <v>112104</v>
      </c>
      <c r="E59" s="61" t="s">
        <v>278</v>
      </c>
      <c r="F59" s="60">
        <f t="shared" si="1"/>
        <v>0.6</v>
      </c>
      <c r="G59" s="62"/>
      <c r="H59" s="62">
        <v>0.6</v>
      </c>
      <c r="I59" s="66"/>
    </row>
    <row r="60" ht="22.8" customHeight="1" spans="2:9">
      <c r="B60" s="59" t="s">
        <v>271</v>
      </c>
      <c r="C60" s="59" t="s">
        <v>279</v>
      </c>
      <c r="D60" s="61">
        <v>112001</v>
      </c>
      <c r="E60" s="61" t="s">
        <v>280</v>
      </c>
      <c r="F60" s="60">
        <f t="shared" si="1"/>
        <v>11</v>
      </c>
      <c r="G60" s="62"/>
      <c r="H60" s="62">
        <v>11</v>
      </c>
      <c r="I60" s="66"/>
    </row>
    <row r="61" ht="22.8" customHeight="1" spans="2:9">
      <c r="B61" s="59" t="s">
        <v>271</v>
      </c>
      <c r="C61" s="59" t="s">
        <v>279</v>
      </c>
      <c r="D61" s="61">
        <v>112102</v>
      </c>
      <c r="E61" s="61" t="s">
        <v>280</v>
      </c>
      <c r="F61" s="60">
        <f t="shared" si="1"/>
        <v>2.3</v>
      </c>
      <c r="G61" s="62"/>
      <c r="H61" s="62">
        <v>2.3</v>
      </c>
      <c r="I61" s="66"/>
    </row>
    <row r="62" ht="22.8" customHeight="1" spans="2:9">
      <c r="B62" s="59" t="s">
        <v>271</v>
      </c>
      <c r="C62" s="59" t="s">
        <v>279</v>
      </c>
      <c r="D62" s="61">
        <v>112103</v>
      </c>
      <c r="E62" s="61" t="s">
        <v>280</v>
      </c>
      <c r="F62" s="60">
        <f t="shared" si="1"/>
        <v>2.4</v>
      </c>
      <c r="G62" s="62"/>
      <c r="H62" s="62">
        <v>2.4</v>
      </c>
      <c r="I62" s="66"/>
    </row>
    <row r="63" ht="22.8" customHeight="1" spans="2:9">
      <c r="B63" s="59" t="s">
        <v>271</v>
      </c>
      <c r="C63" s="59" t="s">
        <v>279</v>
      </c>
      <c r="D63" s="61">
        <v>112104</v>
      </c>
      <c r="E63" s="61" t="s">
        <v>280</v>
      </c>
      <c r="F63" s="60">
        <f t="shared" si="1"/>
        <v>2.144</v>
      </c>
      <c r="G63" s="62"/>
      <c r="H63" s="62">
        <v>2.144</v>
      </c>
      <c r="I63" s="66"/>
    </row>
    <row r="64" ht="22.8" customHeight="1" spans="2:9">
      <c r="B64" s="59">
        <v>302</v>
      </c>
      <c r="C64" s="59">
        <v>13</v>
      </c>
      <c r="D64" s="61">
        <v>112001</v>
      </c>
      <c r="E64" s="61" t="s">
        <v>208</v>
      </c>
      <c r="F64" s="60">
        <f t="shared" si="1"/>
        <v>0.6</v>
      </c>
      <c r="G64" s="62"/>
      <c r="H64" s="62">
        <v>0.6</v>
      </c>
      <c r="I64" s="66"/>
    </row>
    <row r="65" ht="22.8" customHeight="1" spans="2:9">
      <c r="B65" s="59">
        <v>302</v>
      </c>
      <c r="C65" s="59">
        <v>13</v>
      </c>
      <c r="D65" s="61">
        <v>112102</v>
      </c>
      <c r="E65" s="61" t="s">
        <v>208</v>
      </c>
      <c r="F65" s="60">
        <f t="shared" si="1"/>
        <v>0.21</v>
      </c>
      <c r="G65" s="62"/>
      <c r="H65" s="62">
        <v>0.21</v>
      </c>
      <c r="I65" s="66"/>
    </row>
    <row r="66" ht="22.8" customHeight="1" spans="2:9">
      <c r="B66" s="59" t="s">
        <v>271</v>
      </c>
      <c r="C66" s="59" t="s">
        <v>281</v>
      </c>
      <c r="D66" s="61">
        <v>112001</v>
      </c>
      <c r="E66" s="61" t="s">
        <v>282</v>
      </c>
      <c r="F66" s="60">
        <f t="shared" si="1"/>
        <v>0.5</v>
      </c>
      <c r="G66" s="62"/>
      <c r="H66" s="62">
        <v>0.5</v>
      </c>
      <c r="I66" s="66"/>
    </row>
    <row r="67" ht="22.8" customHeight="1" spans="2:9">
      <c r="B67" s="59" t="s">
        <v>271</v>
      </c>
      <c r="C67" s="59" t="s">
        <v>283</v>
      </c>
      <c r="D67" s="61">
        <v>112001</v>
      </c>
      <c r="E67" s="61" t="s">
        <v>284</v>
      </c>
      <c r="F67" s="60">
        <f t="shared" si="1"/>
        <v>10.96</v>
      </c>
      <c r="G67" s="62"/>
      <c r="H67" s="62">
        <v>10.96</v>
      </c>
      <c r="I67" s="66"/>
    </row>
    <row r="68" ht="22.8" customHeight="1" spans="2:9">
      <c r="B68" s="59" t="s">
        <v>271</v>
      </c>
      <c r="C68" s="59" t="s">
        <v>283</v>
      </c>
      <c r="D68" s="61">
        <v>112102</v>
      </c>
      <c r="E68" s="61" t="s">
        <v>284</v>
      </c>
      <c r="F68" s="60">
        <f t="shared" si="1"/>
        <v>0.49</v>
      </c>
      <c r="G68" s="62"/>
      <c r="H68" s="62">
        <v>0.49</v>
      </c>
      <c r="I68" s="66"/>
    </row>
    <row r="69" ht="22.8" customHeight="1" spans="2:9">
      <c r="B69" s="59" t="s">
        <v>271</v>
      </c>
      <c r="C69" s="59" t="s">
        <v>283</v>
      </c>
      <c r="D69" s="61">
        <v>112103</v>
      </c>
      <c r="E69" s="61" t="s">
        <v>284</v>
      </c>
      <c r="F69" s="60">
        <f t="shared" si="1"/>
        <v>0.8</v>
      </c>
      <c r="G69" s="62"/>
      <c r="H69" s="62">
        <v>0.8</v>
      </c>
      <c r="I69" s="66"/>
    </row>
    <row r="70" ht="22.8" customHeight="1" spans="2:9">
      <c r="B70" s="59" t="s">
        <v>271</v>
      </c>
      <c r="C70" s="59" t="s">
        <v>283</v>
      </c>
      <c r="D70" s="61">
        <v>112104</v>
      </c>
      <c r="E70" s="61" t="s">
        <v>284</v>
      </c>
      <c r="F70" s="60">
        <f t="shared" si="1"/>
        <v>0.4</v>
      </c>
      <c r="G70" s="62"/>
      <c r="H70" s="62">
        <v>0.4</v>
      </c>
      <c r="I70" s="66"/>
    </row>
    <row r="71" ht="22.8" customHeight="1" spans="2:9">
      <c r="B71" s="59" t="s">
        <v>271</v>
      </c>
      <c r="C71" s="59" t="s">
        <v>285</v>
      </c>
      <c r="D71" s="61">
        <v>112001</v>
      </c>
      <c r="E71" s="61" t="s">
        <v>286</v>
      </c>
      <c r="F71" s="60">
        <f t="shared" si="1"/>
        <v>5.7094</v>
      </c>
      <c r="G71" s="62">
        <v>2.3094</v>
      </c>
      <c r="H71" s="62">
        <v>3.4</v>
      </c>
      <c r="I71" s="66"/>
    </row>
    <row r="72" ht="22.8" customHeight="1" spans="2:9">
      <c r="B72" s="59" t="s">
        <v>271</v>
      </c>
      <c r="C72" s="59" t="s">
        <v>285</v>
      </c>
      <c r="D72" s="61">
        <v>112102</v>
      </c>
      <c r="E72" s="61" t="s">
        <v>286</v>
      </c>
      <c r="F72" s="60">
        <f t="shared" si="1"/>
        <v>0.4249</v>
      </c>
      <c r="G72" s="62">
        <v>0.4249</v>
      </c>
      <c r="H72" s="62"/>
      <c r="I72" s="66"/>
    </row>
    <row r="73" ht="22.8" customHeight="1" spans="2:9">
      <c r="B73" s="59" t="s">
        <v>271</v>
      </c>
      <c r="C73" s="59" t="s">
        <v>285</v>
      </c>
      <c r="D73" s="61">
        <v>112103</v>
      </c>
      <c r="E73" s="61" t="s">
        <v>286</v>
      </c>
      <c r="F73" s="60">
        <f t="shared" si="1"/>
        <v>0.6475</v>
      </c>
      <c r="G73" s="62">
        <v>0.6475</v>
      </c>
      <c r="H73" s="62"/>
      <c r="I73" s="66"/>
    </row>
    <row r="74" ht="22.8" customHeight="1" spans="2:9">
      <c r="B74" s="59" t="s">
        <v>271</v>
      </c>
      <c r="C74" s="59" t="s">
        <v>285</v>
      </c>
      <c r="D74" s="61">
        <v>112104</v>
      </c>
      <c r="E74" s="61" t="s">
        <v>286</v>
      </c>
      <c r="F74" s="60">
        <f t="shared" si="1"/>
        <v>0.2349</v>
      </c>
      <c r="G74" s="62">
        <v>0.2349</v>
      </c>
      <c r="H74" s="62"/>
      <c r="I74" s="66"/>
    </row>
    <row r="75" ht="22.8" customHeight="1" spans="2:9">
      <c r="B75" s="59" t="s">
        <v>271</v>
      </c>
      <c r="C75" s="59" t="s">
        <v>287</v>
      </c>
      <c r="D75" s="61">
        <v>112001</v>
      </c>
      <c r="E75" s="61" t="s">
        <v>288</v>
      </c>
      <c r="F75" s="60">
        <f t="shared" si="1"/>
        <v>7.1867</v>
      </c>
      <c r="G75" s="62">
        <v>2.8867</v>
      </c>
      <c r="H75" s="62">
        <v>4.3</v>
      </c>
      <c r="I75" s="66"/>
    </row>
    <row r="76" ht="22.8" customHeight="1" spans="2:9">
      <c r="B76" s="59" t="s">
        <v>271</v>
      </c>
      <c r="C76" s="59" t="s">
        <v>287</v>
      </c>
      <c r="D76" s="61">
        <v>112102</v>
      </c>
      <c r="E76" s="61" t="s">
        <v>288</v>
      </c>
      <c r="F76" s="60">
        <f t="shared" ref="F76:F93" si="2">G76+H76</f>
        <v>0.5312</v>
      </c>
      <c r="G76" s="62">
        <v>0.5312</v>
      </c>
      <c r="H76" s="62"/>
      <c r="I76" s="66"/>
    </row>
    <row r="77" ht="22.8" customHeight="1" spans="2:9">
      <c r="B77" s="59" t="s">
        <v>271</v>
      </c>
      <c r="C77" s="59" t="s">
        <v>287</v>
      </c>
      <c r="D77" s="61">
        <v>112103</v>
      </c>
      <c r="E77" s="61" t="s">
        <v>288</v>
      </c>
      <c r="F77" s="60">
        <f t="shared" si="2"/>
        <v>0.8093</v>
      </c>
      <c r="G77" s="62">
        <v>0.8093</v>
      </c>
      <c r="H77" s="62"/>
      <c r="I77" s="66"/>
    </row>
    <row r="78" ht="22.8" customHeight="1" spans="2:9">
      <c r="B78" s="59" t="s">
        <v>271</v>
      </c>
      <c r="C78" s="59" t="s">
        <v>287</v>
      </c>
      <c r="D78" s="61">
        <v>112104</v>
      </c>
      <c r="E78" s="61" t="s">
        <v>288</v>
      </c>
      <c r="F78" s="60">
        <f t="shared" si="2"/>
        <v>0.5696</v>
      </c>
      <c r="G78" s="62">
        <v>0.5696</v>
      </c>
      <c r="H78" s="62"/>
      <c r="I78" s="66"/>
    </row>
    <row r="79" ht="22.8" customHeight="1" spans="2:9">
      <c r="B79" s="59">
        <v>302</v>
      </c>
      <c r="C79" s="59">
        <v>31</v>
      </c>
      <c r="D79" s="61">
        <v>112001</v>
      </c>
      <c r="E79" s="61" t="s">
        <v>220</v>
      </c>
      <c r="F79" s="60">
        <f t="shared" si="2"/>
        <v>8.6</v>
      </c>
      <c r="G79" s="62"/>
      <c r="H79" s="62">
        <v>8.6</v>
      </c>
      <c r="I79" s="66"/>
    </row>
    <row r="80" ht="22.8" customHeight="1" spans="2:9">
      <c r="B80" s="59" t="s">
        <v>271</v>
      </c>
      <c r="C80" s="59" t="s">
        <v>289</v>
      </c>
      <c r="D80" s="61"/>
      <c r="E80" s="61" t="s">
        <v>290</v>
      </c>
      <c r="F80" s="60">
        <f t="shared" si="2"/>
        <v>21.87</v>
      </c>
      <c r="G80" s="60">
        <f>G81</f>
        <v>21.87</v>
      </c>
      <c r="H80" s="60">
        <f>H81</f>
        <v>0</v>
      </c>
      <c r="I80" s="66"/>
    </row>
    <row r="81" ht="22.8" customHeight="1" spans="1:9">
      <c r="A81" s="6"/>
      <c r="B81" s="59" t="s">
        <v>271</v>
      </c>
      <c r="C81" s="59" t="s">
        <v>289</v>
      </c>
      <c r="D81" s="61">
        <v>112001</v>
      </c>
      <c r="E81" s="61" t="s">
        <v>291</v>
      </c>
      <c r="F81" s="60">
        <f t="shared" si="2"/>
        <v>21.87</v>
      </c>
      <c r="G81" s="62">
        <v>21.87</v>
      </c>
      <c r="H81" s="62"/>
      <c r="I81" s="66"/>
    </row>
    <row r="82" ht="22.8" customHeight="1" spans="1:9">
      <c r="A82" s="63"/>
      <c r="B82" s="59">
        <v>302</v>
      </c>
      <c r="C82" s="59">
        <v>99</v>
      </c>
      <c r="D82" s="61">
        <v>112001</v>
      </c>
      <c r="E82" s="61" t="s">
        <v>224</v>
      </c>
      <c r="F82" s="60">
        <f t="shared" si="2"/>
        <v>1.1</v>
      </c>
      <c r="G82" s="62"/>
      <c r="H82" s="62">
        <v>1.1</v>
      </c>
      <c r="I82" s="66"/>
    </row>
    <row r="83" ht="22.8" customHeight="1" spans="1:9">
      <c r="A83" s="63"/>
      <c r="B83" s="59">
        <v>302</v>
      </c>
      <c r="C83" s="59">
        <v>99</v>
      </c>
      <c r="D83" s="61">
        <v>112104</v>
      </c>
      <c r="E83" s="61" t="s">
        <v>224</v>
      </c>
      <c r="F83" s="60">
        <f t="shared" si="2"/>
        <v>0.2173</v>
      </c>
      <c r="G83" s="62"/>
      <c r="H83" s="62">
        <v>0.2173</v>
      </c>
      <c r="I83" s="66"/>
    </row>
    <row r="84" ht="22.8" customHeight="1" spans="2:9">
      <c r="B84" s="59" t="s">
        <v>225</v>
      </c>
      <c r="C84" s="59" t="s">
        <v>22</v>
      </c>
      <c r="E84" s="61" t="s">
        <v>292</v>
      </c>
      <c r="F84" s="60">
        <f t="shared" si="2"/>
        <v>3.481</v>
      </c>
      <c r="G84" s="60">
        <f>SUM(G85:G87)+SUM(G90:G93)</f>
        <v>3.481</v>
      </c>
      <c r="H84" s="60">
        <f>SUM(H85:H87)+SUM(H90:H93)</f>
        <v>0</v>
      </c>
      <c r="I84" s="66"/>
    </row>
    <row r="85" ht="22.8" customHeight="1" spans="1:9">
      <c r="A85" s="6"/>
      <c r="B85" s="59" t="s">
        <v>293</v>
      </c>
      <c r="C85" s="59" t="s">
        <v>251</v>
      </c>
      <c r="D85" s="61"/>
      <c r="E85" s="61" t="s">
        <v>294</v>
      </c>
      <c r="F85" s="60">
        <f t="shared" si="2"/>
        <v>0</v>
      </c>
      <c r="G85" s="62"/>
      <c r="H85" s="62"/>
      <c r="I85" s="66"/>
    </row>
    <row r="86" ht="22.8" customHeight="1" spans="1:9">
      <c r="A86" s="63"/>
      <c r="B86" s="59">
        <v>303</v>
      </c>
      <c r="C86" s="67" t="s">
        <v>121</v>
      </c>
      <c r="D86" s="61">
        <v>112001</v>
      </c>
      <c r="E86" s="61" t="s">
        <v>228</v>
      </c>
      <c r="F86" s="60">
        <f t="shared" si="2"/>
        <v>0.443</v>
      </c>
      <c r="G86" s="62">
        <v>0.443</v>
      </c>
      <c r="H86" s="62"/>
      <c r="I86" s="66"/>
    </row>
    <row r="87" ht="22.8" customHeight="1" spans="2:9">
      <c r="B87" s="59" t="s">
        <v>293</v>
      </c>
      <c r="C87" s="59" t="s">
        <v>274</v>
      </c>
      <c r="D87" s="61"/>
      <c r="E87" s="61" t="s">
        <v>295</v>
      </c>
      <c r="F87" s="60">
        <f t="shared" si="2"/>
        <v>2.972</v>
      </c>
      <c r="G87" s="60">
        <f>SUM(G88:G89)</f>
        <v>2.972</v>
      </c>
      <c r="H87" s="60">
        <f>SUM(H88:H89)</f>
        <v>0</v>
      </c>
      <c r="I87" s="66"/>
    </row>
    <row r="88" ht="22.8" customHeight="1" spans="1:9">
      <c r="A88" s="6"/>
      <c r="B88" s="59" t="s">
        <v>293</v>
      </c>
      <c r="C88" s="59" t="s">
        <v>274</v>
      </c>
      <c r="D88" s="61"/>
      <c r="E88" s="61" t="s">
        <v>296</v>
      </c>
      <c r="F88" s="60">
        <f t="shared" si="2"/>
        <v>0</v>
      </c>
      <c r="G88" s="62"/>
      <c r="H88" s="62"/>
      <c r="I88" s="66"/>
    </row>
    <row r="89" ht="22.8" customHeight="1" spans="1:9">
      <c r="A89" s="6"/>
      <c r="B89" s="59" t="s">
        <v>293</v>
      </c>
      <c r="C89" s="59" t="s">
        <v>274</v>
      </c>
      <c r="D89" s="61">
        <v>112001</v>
      </c>
      <c r="E89" s="61" t="s">
        <v>297</v>
      </c>
      <c r="F89" s="60">
        <f t="shared" si="2"/>
        <v>2.972</v>
      </c>
      <c r="G89" s="62">
        <v>2.972</v>
      </c>
      <c r="H89" s="62"/>
      <c r="I89" s="66"/>
    </row>
    <row r="90" ht="22.8" customHeight="1" spans="1:9">
      <c r="A90" s="63"/>
      <c r="B90" s="59" t="s">
        <v>293</v>
      </c>
      <c r="C90" s="59" t="s">
        <v>298</v>
      </c>
      <c r="D90" s="61">
        <v>112001</v>
      </c>
      <c r="E90" s="61" t="s">
        <v>299</v>
      </c>
      <c r="F90" s="60">
        <f t="shared" si="2"/>
        <v>0.054</v>
      </c>
      <c r="G90" s="62">
        <v>0.054</v>
      </c>
      <c r="H90" s="62"/>
      <c r="I90" s="66"/>
    </row>
    <row r="91" ht="22.8" customHeight="1" spans="1:9">
      <c r="A91" s="63"/>
      <c r="B91" s="59" t="s">
        <v>293</v>
      </c>
      <c r="C91" s="59" t="s">
        <v>298</v>
      </c>
      <c r="D91" s="61">
        <v>112102</v>
      </c>
      <c r="E91" s="61" t="s">
        <v>299</v>
      </c>
      <c r="F91" s="60">
        <f t="shared" si="2"/>
        <v>0.006</v>
      </c>
      <c r="G91" s="62">
        <v>0.006</v>
      </c>
      <c r="H91" s="62"/>
      <c r="I91" s="66"/>
    </row>
    <row r="92" ht="22.8" customHeight="1" spans="1:9">
      <c r="A92" s="63"/>
      <c r="B92" s="59" t="s">
        <v>293</v>
      </c>
      <c r="C92" s="59" t="s">
        <v>298</v>
      </c>
      <c r="D92" s="61">
        <v>112103</v>
      </c>
      <c r="E92" s="61" t="s">
        <v>299</v>
      </c>
      <c r="F92" s="60">
        <f t="shared" si="2"/>
        <v>0</v>
      </c>
      <c r="G92" s="62"/>
      <c r="H92" s="62"/>
      <c r="I92" s="66"/>
    </row>
    <row r="93" ht="22.8" customHeight="1" spans="2:9">
      <c r="B93" s="68" t="s">
        <v>293</v>
      </c>
      <c r="C93" s="68" t="s">
        <v>298</v>
      </c>
      <c r="D93" s="69">
        <v>112104</v>
      </c>
      <c r="E93" s="70" t="s">
        <v>299</v>
      </c>
      <c r="F93" s="60">
        <f t="shared" si="2"/>
        <v>0.006</v>
      </c>
      <c r="G93" s="71">
        <v>0.006</v>
      </c>
      <c r="H93" s="71"/>
      <c r="I93" s="66"/>
    </row>
    <row r="94" ht="9.75" customHeight="1" spans="1:9">
      <c r="A94" s="19"/>
      <c r="B94" s="19"/>
      <c r="C94" s="19"/>
      <c r="D94" s="72"/>
      <c r="E94" s="19"/>
      <c r="F94" s="19"/>
      <c r="G94" s="19"/>
      <c r="H94" s="19"/>
      <c r="I94" s="73"/>
    </row>
  </sheetData>
  <autoFilter ref="A6:I93">
    <extLst/>
  </autoFilter>
  <mergeCells count="13">
    <mergeCell ref="B1:C1"/>
    <mergeCell ref="B2:H2"/>
    <mergeCell ref="B3:E3"/>
    <mergeCell ref="B4:E4"/>
    <mergeCell ref="F4:H4"/>
    <mergeCell ref="B5:C5"/>
    <mergeCell ref="A34:A38"/>
    <mergeCell ref="A88:A89"/>
    <mergeCell ref="D5:D6"/>
    <mergeCell ref="E5:E6"/>
    <mergeCell ref="F5:F6"/>
    <mergeCell ref="G5:G6"/>
    <mergeCell ref="H5:H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7.875" customWidth="1"/>
    <col min="6" max="6" width="38.5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1"/>
      <c r="B1" s="2"/>
      <c r="C1" s="2"/>
      <c r="D1" s="2"/>
      <c r="E1" s="28"/>
      <c r="F1" s="28"/>
      <c r="G1" s="21" t="s">
        <v>300</v>
      </c>
      <c r="H1" s="6"/>
    </row>
    <row r="2" ht="22.8" customHeight="1" spans="1:8">
      <c r="A2" s="1"/>
      <c r="B2" s="3" t="s">
        <v>301</v>
      </c>
      <c r="C2" s="3"/>
      <c r="D2" s="3"/>
      <c r="E2" s="3"/>
      <c r="F2" s="3"/>
      <c r="G2" s="3"/>
      <c r="H2" s="6" t="s">
        <v>2</v>
      </c>
    </row>
    <row r="3" ht="19.55" customHeight="1" spans="1:8">
      <c r="A3" s="4"/>
      <c r="B3" s="5" t="s">
        <v>4</v>
      </c>
      <c r="C3" s="5"/>
      <c r="D3" s="5"/>
      <c r="E3" s="5"/>
      <c r="F3" s="5"/>
      <c r="G3" s="22" t="s">
        <v>5</v>
      </c>
      <c r="H3" s="23"/>
    </row>
    <row r="4" ht="24.4" customHeight="1" spans="1:8">
      <c r="A4" s="8"/>
      <c r="B4" s="35" t="s">
        <v>115</v>
      </c>
      <c r="C4" s="35"/>
      <c r="D4" s="35"/>
      <c r="E4" s="35" t="s">
        <v>70</v>
      </c>
      <c r="F4" s="35" t="s">
        <v>71</v>
      </c>
      <c r="G4" s="35" t="s">
        <v>302</v>
      </c>
      <c r="H4" s="24"/>
    </row>
    <row r="5" ht="24.4" customHeight="1" spans="1:8">
      <c r="A5" s="8"/>
      <c r="B5" s="35" t="s">
        <v>116</v>
      </c>
      <c r="C5" s="35" t="s">
        <v>117</v>
      </c>
      <c r="D5" s="35" t="s">
        <v>118</v>
      </c>
      <c r="E5" s="35"/>
      <c r="F5" s="35"/>
      <c r="G5" s="35"/>
      <c r="H5" s="25"/>
    </row>
    <row r="6" ht="22.8" customHeight="1" spans="1:8">
      <c r="A6" s="9"/>
      <c r="B6" s="38"/>
      <c r="C6" s="38"/>
      <c r="D6" s="38"/>
      <c r="E6" s="38"/>
      <c r="F6" s="38" t="s">
        <v>72</v>
      </c>
      <c r="G6" s="39">
        <f>G7</f>
        <v>1784.5853</v>
      </c>
      <c r="H6" s="26"/>
    </row>
    <row r="7" ht="22.8" customHeight="1" spans="1:8">
      <c r="A7" s="8"/>
      <c r="B7" s="40"/>
      <c r="C7" s="40"/>
      <c r="D7" s="40"/>
      <c r="E7" s="40">
        <v>112</v>
      </c>
      <c r="F7" s="40" t="s">
        <v>119</v>
      </c>
      <c r="G7" s="41">
        <f>G8+G25</f>
        <v>1784.5853</v>
      </c>
      <c r="H7" s="24"/>
    </row>
    <row r="8" ht="22.8" customHeight="1" spans="1:8">
      <c r="A8" s="8"/>
      <c r="B8" s="40">
        <v>207</v>
      </c>
      <c r="C8" s="40"/>
      <c r="D8" s="40"/>
      <c r="E8" s="40"/>
      <c r="F8" s="40" t="s">
        <v>74</v>
      </c>
      <c r="G8" s="49">
        <f>G9+G15+G19+G21+G23</f>
        <v>1777.6653</v>
      </c>
      <c r="H8" s="24"/>
    </row>
    <row r="9" ht="22.8" customHeight="1" spans="1:8">
      <c r="A9" s="8"/>
      <c r="B9" s="40">
        <v>207</v>
      </c>
      <c r="C9" s="40" t="s">
        <v>120</v>
      </c>
      <c r="D9" s="40"/>
      <c r="E9" s="40"/>
      <c r="F9" s="40" t="s">
        <v>75</v>
      </c>
      <c r="G9" s="49">
        <f>SUM(G10:G14)</f>
        <v>496.8374</v>
      </c>
      <c r="H9" s="25"/>
    </row>
    <row r="10" ht="22.8" customHeight="1" spans="1:8">
      <c r="A10" s="8"/>
      <c r="B10" s="40" t="s">
        <v>303</v>
      </c>
      <c r="C10" s="40" t="s">
        <v>120</v>
      </c>
      <c r="D10" s="40" t="s">
        <v>121</v>
      </c>
      <c r="E10" s="40">
        <v>112001</v>
      </c>
      <c r="F10" s="40" t="s">
        <v>77</v>
      </c>
      <c r="G10" s="50">
        <v>9.5</v>
      </c>
      <c r="H10" s="25"/>
    </row>
    <row r="11" ht="22.8" customHeight="1" spans="2:8">
      <c r="B11" s="40" t="s">
        <v>303</v>
      </c>
      <c r="C11" s="40" t="s">
        <v>120</v>
      </c>
      <c r="D11" s="40" t="s">
        <v>122</v>
      </c>
      <c r="E11" s="40">
        <v>112102</v>
      </c>
      <c r="F11" s="40" t="s">
        <v>78</v>
      </c>
      <c r="G11" s="50">
        <v>3.7</v>
      </c>
      <c r="H11" s="25"/>
    </row>
    <row r="12" ht="22.8" customHeight="1" spans="2:8">
      <c r="B12" s="40">
        <v>207</v>
      </c>
      <c r="C12" s="51" t="s">
        <v>120</v>
      </c>
      <c r="D12" s="40">
        <v>14</v>
      </c>
      <c r="E12" s="40">
        <v>112001</v>
      </c>
      <c r="F12" s="40" t="s">
        <v>304</v>
      </c>
      <c r="G12" s="50">
        <v>144.58</v>
      </c>
      <c r="H12" s="25"/>
    </row>
    <row r="13" ht="22.8" customHeight="1" spans="1:8">
      <c r="A13" s="8"/>
      <c r="B13" s="40" t="s">
        <v>303</v>
      </c>
      <c r="C13" s="40" t="s">
        <v>120</v>
      </c>
      <c r="D13" s="40" t="s">
        <v>124</v>
      </c>
      <c r="E13" s="40">
        <v>112001</v>
      </c>
      <c r="F13" s="40" t="s">
        <v>81</v>
      </c>
      <c r="G13" s="50">
        <v>334.5574</v>
      </c>
      <c r="H13" s="25"/>
    </row>
    <row r="14" ht="22.8" customHeight="1" spans="2:8">
      <c r="B14" s="40" t="s">
        <v>303</v>
      </c>
      <c r="C14" s="40" t="s">
        <v>120</v>
      </c>
      <c r="D14" s="40" t="s">
        <v>124</v>
      </c>
      <c r="E14" s="40">
        <v>112103</v>
      </c>
      <c r="F14" s="40" t="s">
        <v>81</v>
      </c>
      <c r="G14" s="50">
        <v>4.5</v>
      </c>
      <c r="H14" s="25"/>
    </row>
    <row r="15" ht="22.8" customHeight="1" spans="1:8">
      <c r="A15" s="8"/>
      <c r="B15" s="40" t="s">
        <v>303</v>
      </c>
      <c r="C15" s="40" t="s">
        <v>121</v>
      </c>
      <c r="D15" s="40"/>
      <c r="E15" s="40"/>
      <c r="F15" s="40" t="s">
        <v>82</v>
      </c>
      <c r="G15" s="49">
        <f>SUM(G16:G18)</f>
        <v>22.99</v>
      </c>
      <c r="H15" s="25"/>
    </row>
    <row r="16" ht="22.8" customHeight="1" spans="1:8">
      <c r="A16" s="8"/>
      <c r="B16" s="40">
        <v>207</v>
      </c>
      <c r="C16" s="40">
        <v>2</v>
      </c>
      <c r="D16" s="40">
        <v>5</v>
      </c>
      <c r="E16" s="40">
        <v>112001</v>
      </c>
      <c r="F16" s="40" t="s">
        <v>83</v>
      </c>
      <c r="G16" s="50">
        <v>17.39</v>
      </c>
      <c r="H16" s="25"/>
    </row>
    <row r="17" ht="22.8" customHeight="1" spans="1:8">
      <c r="A17" s="8"/>
      <c r="B17" s="40">
        <v>207</v>
      </c>
      <c r="C17" s="40" t="s">
        <v>121</v>
      </c>
      <c r="D17" s="40" t="s">
        <v>125</v>
      </c>
      <c r="E17" s="40">
        <v>112104</v>
      </c>
      <c r="F17" s="40" t="s">
        <v>83</v>
      </c>
      <c r="G17" s="50">
        <v>5</v>
      </c>
      <c r="H17" s="25"/>
    </row>
    <row r="18" ht="22.8" customHeight="1" spans="1:8">
      <c r="A18" s="8"/>
      <c r="B18" s="40">
        <v>207</v>
      </c>
      <c r="C18" s="40" t="s">
        <v>121</v>
      </c>
      <c r="D18" s="40" t="s">
        <v>124</v>
      </c>
      <c r="E18" s="40">
        <v>112104</v>
      </c>
      <c r="F18" s="40" t="s">
        <v>84</v>
      </c>
      <c r="G18" s="50">
        <v>0.6</v>
      </c>
      <c r="H18" s="25"/>
    </row>
    <row r="19" ht="22.8" customHeight="1" spans="1:8">
      <c r="A19" s="8"/>
      <c r="B19" s="51">
        <v>207</v>
      </c>
      <c r="C19" s="51" t="s">
        <v>126</v>
      </c>
      <c r="D19" s="40"/>
      <c r="E19" s="40"/>
      <c r="F19" s="40" t="s">
        <v>85</v>
      </c>
      <c r="G19" s="49">
        <f>G20</f>
        <v>2.5511</v>
      </c>
      <c r="H19" s="25"/>
    </row>
    <row r="20" ht="22.8" customHeight="1" spans="1:8">
      <c r="A20" s="8"/>
      <c r="B20" s="51" t="s">
        <v>303</v>
      </c>
      <c r="C20" s="51" t="s">
        <v>126</v>
      </c>
      <c r="D20" s="40">
        <v>7</v>
      </c>
      <c r="E20" s="40">
        <v>112001</v>
      </c>
      <c r="F20" s="40" t="s">
        <v>86</v>
      </c>
      <c r="G20" s="50">
        <v>2.5511</v>
      </c>
      <c r="H20" s="25"/>
    </row>
    <row r="21" ht="22.8" customHeight="1" spans="1:8">
      <c r="A21" s="8"/>
      <c r="B21" s="40">
        <v>207</v>
      </c>
      <c r="C21" s="40" t="s">
        <v>127</v>
      </c>
      <c r="D21" s="40"/>
      <c r="E21" s="40"/>
      <c r="F21" s="40" t="s">
        <v>87</v>
      </c>
      <c r="G21" s="49">
        <f>G22</f>
        <v>365.946</v>
      </c>
      <c r="H21" s="25"/>
    </row>
    <row r="22" ht="22.8" customHeight="1" spans="2:8">
      <c r="B22" s="40">
        <v>207</v>
      </c>
      <c r="C22" s="40" t="s">
        <v>127</v>
      </c>
      <c r="D22" s="40">
        <v>99</v>
      </c>
      <c r="E22" s="40">
        <v>112001</v>
      </c>
      <c r="F22" s="40" t="s">
        <v>88</v>
      </c>
      <c r="G22" s="50">
        <v>365.946</v>
      </c>
      <c r="H22" s="25"/>
    </row>
    <row r="23" ht="22.8" customHeight="1" spans="2:8">
      <c r="B23" s="40">
        <v>207</v>
      </c>
      <c r="C23" s="40">
        <v>99</v>
      </c>
      <c r="D23" s="40"/>
      <c r="E23" s="40"/>
      <c r="F23" s="40" t="s">
        <v>89</v>
      </c>
      <c r="G23" s="50">
        <f>G24</f>
        <v>889.3408</v>
      </c>
      <c r="H23" s="52"/>
    </row>
    <row r="24" ht="22.8" customHeight="1" spans="2:8">
      <c r="B24" s="40">
        <v>207</v>
      </c>
      <c r="C24" s="40">
        <v>99</v>
      </c>
      <c r="D24" s="40">
        <v>99</v>
      </c>
      <c r="E24" s="40">
        <v>112001</v>
      </c>
      <c r="F24" s="40" t="s">
        <v>90</v>
      </c>
      <c r="G24" s="50">
        <v>889.3408</v>
      </c>
      <c r="H24" s="52"/>
    </row>
    <row r="25" ht="22.8" customHeight="1" spans="2:8">
      <c r="B25" s="51">
        <v>213</v>
      </c>
      <c r="C25" s="51"/>
      <c r="D25" s="51"/>
      <c r="E25" s="40"/>
      <c r="F25" s="40" t="s">
        <v>100</v>
      </c>
      <c r="G25" s="49">
        <f>G26</f>
        <v>6.92</v>
      </c>
      <c r="H25" s="52"/>
    </row>
    <row r="26" ht="22.8" customHeight="1" spans="2:8">
      <c r="B26" s="51">
        <v>213</v>
      </c>
      <c r="C26" s="51" t="s">
        <v>120</v>
      </c>
      <c r="D26" s="51"/>
      <c r="E26" s="40"/>
      <c r="F26" s="40" t="s">
        <v>101</v>
      </c>
      <c r="G26" s="49">
        <f>G27</f>
        <v>6.92</v>
      </c>
      <c r="H26" s="52"/>
    </row>
    <row r="27" ht="22.8" customHeight="1" spans="2:8">
      <c r="B27" s="51">
        <v>213</v>
      </c>
      <c r="C27" s="51" t="s">
        <v>120</v>
      </c>
      <c r="D27" s="51">
        <v>99</v>
      </c>
      <c r="E27" s="40">
        <v>112001</v>
      </c>
      <c r="F27" s="40" t="s">
        <v>102</v>
      </c>
      <c r="G27" s="50">
        <v>6.92</v>
      </c>
      <c r="H27" s="52"/>
    </row>
    <row r="28" ht="9.75" customHeight="1" spans="1:8">
      <c r="A28" s="19"/>
      <c r="B28" s="20"/>
      <c r="C28" s="20"/>
      <c r="D28" s="20"/>
      <c r="E28" s="20"/>
      <c r="F28" s="19"/>
      <c r="G28" s="19"/>
      <c r="H28" s="27"/>
    </row>
  </sheetData>
  <mergeCells count="8">
    <mergeCell ref="B1:D1"/>
    <mergeCell ref="B2:G2"/>
    <mergeCell ref="B3:F3"/>
    <mergeCell ref="B4:D4"/>
    <mergeCell ref="A15:A21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I1" sqref="D$1:I$1048576"/>
    </sheetView>
  </sheetViews>
  <sheetFormatPr defaultColWidth="10" defaultRowHeight="13.5"/>
  <cols>
    <col min="1" max="1" width="1.53333333333333" customWidth="1"/>
    <col min="2" max="2" width="7.625" customWidth="1"/>
    <col min="3" max="3" width="28.5" customWidth="1"/>
    <col min="4" max="9" width="13.375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8"/>
      <c r="D1" s="29"/>
      <c r="E1" s="29"/>
      <c r="F1" s="29"/>
      <c r="G1" s="29"/>
      <c r="H1" s="29"/>
      <c r="I1" s="21" t="s">
        <v>305</v>
      </c>
      <c r="J1" s="6"/>
    </row>
    <row r="2" ht="22.8" customHeight="1" spans="1:10">
      <c r="A2" s="1"/>
      <c r="B2" s="3" t="s">
        <v>306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22"/>
      <c r="E3" s="22"/>
      <c r="F3" s="22"/>
      <c r="G3" s="22"/>
      <c r="H3" s="22"/>
      <c r="I3" s="22" t="s">
        <v>5</v>
      </c>
      <c r="J3" s="23"/>
    </row>
    <row r="4" ht="24.4" customHeight="1" spans="1:10">
      <c r="A4" s="34"/>
      <c r="B4" s="35" t="s">
        <v>307</v>
      </c>
      <c r="C4" s="35" t="s">
        <v>71</v>
      </c>
      <c r="D4" s="35" t="s">
        <v>308</v>
      </c>
      <c r="E4" s="35"/>
      <c r="F4" s="35"/>
      <c r="G4" s="35"/>
      <c r="H4" s="35"/>
      <c r="I4" s="35"/>
      <c r="J4" s="24"/>
    </row>
    <row r="5" ht="24.4" customHeight="1" spans="1:10">
      <c r="A5" s="36"/>
      <c r="B5" s="35"/>
      <c r="C5" s="35"/>
      <c r="D5" s="35" t="s">
        <v>59</v>
      </c>
      <c r="E5" s="37" t="s">
        <v>309</v>
      </c>
      <c r="F5" s="35" t="s">
        <v>310</v>
      </c>
      <c r="G5" s="35"/>
      <c r="H5" s="35"/>
      <c r="I5" s="35" t="s">
        <v>311</v>
      </c>
      <c r="J5" s="24"/>
    </row>
    <row r="6" ht="24.4" customHeight="1" spans="1:10">
      <c r="A6" s="36"/>
      <c r="B6" s="35"/>
      <c r="C6" s="35"/>
      <c r="D6" s="35"/>
      <c r="E6" s="37"/>
      <c r="F6" s="35" t="s">
        <v>178</v>
      </c>
      <c r="G6" s="35" t="s">
        <v>312</v>
      </c>
      <c r="H6" s="35" t="s">
        <v>313</v>
      </c>
      <c r="I6" s="35"/>
      <c r="J6" s="25"/>
    </row>
    <row r="7" ht="25" customHeight="1" spans="1:10">
      <c r="A7" s="36"/>
      <c r="B7" s="38"/>
      <c r="C7" s="38" t="s">
        <v>72</v>
      </c>
      <c r="D7" s="39">
        <f t="shared" ref="D7:I7" si="0">D8</f>
        <v>14.28</v>
      </c>
      <c r="E7" s="39">
        <f t="shared" si="0"/>
        <v>0</v>
      </c>
      <c r="F7" s="39">
        <f t="shared" si="0"/>
        <v>7.3</v>
      </c>
      <c r="G7" s="39">
        <f t="shared" si="0"/>
        <v>0</v>
      </c>
      <c r="H7" s="39">
        <f t="shared" si="0"/>
        <v>7.3</v>
      </c>
      <c r="I7" s="39">
        <f t="shared" si="0"/>
        <v>6.98</v>
      </c>
      <c r="J7" s="26"/>
    </row>
    <row r="8" ht="25" customHeight="1" spans="1:10">
      <c r="A8" s="36"/>
      <c r="B8" s="40">
        <v>112</v>
      </c>
      <c r="C8" s="40" t="s">
        <v>119</v>
      </c>
      <c r="D8" s="41">
        <f t="shared" ref="D8:I8" si="1">D9</f>
        <v>14.28</v>
      </c>
      <c r="E8" s="41">
        <f t="shared" si="1"/>
        <v>0</v>
      </c>
      <c r="F8" s="41">
        <f t="shared" si="1"/>
        <v>7.3</v>
      </c>
      <c r="G8" s="41">
        <f t="shared" si="1"/>
        <v>0</v>
      </c>
      <c r="H8" s="41">
        <f t="shared" si="1"/>
        <v>7.3</v>
      </c>
      <c r="I8" s="41">
        <f t="shared" si="1"/>
        <v>6.98</v>
      </c>
      <c r="J8" s="24"/>
    </row>
    <row r="9" ht="25" customHeight="1" spans="1:10">
      <c r="A9" s="36"/>
      <c r="B9" s="40">
        <v>112001</v>
      </c>
      <c r="C9" s="40" t="s">
        <v>314</v>
      </c>
      <c r="D9" s="41">
        <f>E9+F9+I9</f>
        <v>14.28</v>
      </c>
      <c r="E9" s="42"/>
      <c r="F9" s="42">
        <f>G9+H9</f>
        <v>7.3</v>
      </c>
      <c r="G9" s="42"/>
      <c r="H9" s="42">
        <v>7.3</v>
      </c>
      <c r="I9" s="42">
        <v>6.98</v>
      </c>
      <c r="J9" s="24"/>
    </row>
    <row r="10" ht="25" customHeight="1" spans="1:10">
      <c r="A10" s="43"/>
      <c r="B10" s="44">
        <v>112102</v>
      </c>
      <c r="C10" s="45" t="s">
        <v>315</v>
      </c>
      <c r="D10" s="41">
        <f>E10+F10+I10</f>
        <v>0.49</v>
      </c>
      <c r="E10" s="45"/>
      <c r="F10" s="45"/>
      <c r="G10" s="45"/>
      <c r="H10" s="45"/>
      <c r="I10" s="45">
        <v>0.49</v>
      </c>
      <c r="J10" s="48"/>
    </row>
    <row r="11" ht="25" customHeight="1" spans="1:9">
      <c r="A11" s="36"/>
      <c r="B11" s="46">
        <v>112103</v>
      </c>
      <c r="C11" s="47" t="s">
        <v>316</v>
      </c>
      <c r="D11" s="41">
        <f>E11+F11+I11</f>
        <v>0.8</v>
      </c>
      <c r="E11" s="47"/>
      <c r="F11" s="47"/>
      <c r="G11" s="47"/>
      <c r="H11" s="47"/>
      <c r="I11" s="47">
        <v>0.8</v>
      </c>
    </row>
    <row r="12" ht="25" customHeight="1" spans="1:9">
      <c r="A12" s="36"/>
      <c r="B12" s="46">
        <v>112104</v>
      </c>
      <c r="C12" s="47" t="s">
        <v>317</v>
      </c>
      <c r="D12" s="41">
        <f>E12+F12+I12</f>
        <v>0.4</v>
      </c>
      <c r="E12" s="47"/>
      <c r="F12" s="47"/>
      <c r="G12" s="47"/>
      <c r="H12" s="47"/>
      <c r="I12" s="47">
        <v>0.4</v>
      </c>
    </row>
  </sheetData>
  <mergeCells count="10">
    <mergeCell ref="B2:I2"/>
    <mergeCell ref="B3:C3"/>
    <mergeCell ref="D4:I4"/>
    <mergeCell ref="F5:H5"/>
    <mergeCell ref="A4:A12"/>
    <mergeCell ref="B4:B6"/>
    <mergeCell ref="C4:C6"/>
    <mergeCell ref="D5:D6"/>
    <mergeCell ref="E5:E6"/>
    <mergeCell ref="I5:I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pane ySplit="6" topLeftCell="A7" activePane="bottomLeft" state="frozen"/>
      <selection/>
      <selection pane="bottomLeft" activeCell="I12" sqref="I12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8"/>
      <c r="F1" s="28"/>
      <c r="G1" s="29"/>
      <c r="H1" s="29"/>
      <c r="I1" s="21" t="s">
        <v>318</v>
      </c>
      <c r="J1" s="6"/>
    </row>
    <row r="2" ht="22.8" customHeight="1" spans="1:10">
      <c r="A2" s="1"/>
      <c r="B2" s="3" t="s">
        <v>319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22" t="s">
        <v>5</v>
      </c>
      <c r="J3" s="23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320</v>
      </c>
      <c r="H4" s="7"/>
      <c r="I4" s="7"/>
      <c r="J4" s="24"/>
    </row>
    <row r="5" ht="24.4" customHeight="1" spans="1:10">
      <c r="A5" s="8"/>
      <c r="B5" s="7" t="s">
        <v>115</v>
      </c>
      <c r="C5" s="7"/>
      <c r="D5" s="7"/>
      <c r="E5" s="7" t="s">
        <v>70</v>
      </c>
      <c r="F5" s="7" t="s">
        <v>71</v>
      </c>
      <c r="G5" s="7" t="s">
        <v>59</v>
      </c>
      <c r="H5" s="7" t="s">
        <v>111</v>
      </c>
      <c r="I5" s="7" t="s">
        <v>112</v>
      </c>
      <c r="J5" s="24"/>
    </row>
    <row r="6" ht="24.4" customHeight="1" spans="1:10">
      <c r="A6" s="8"/>
      <c r="B6" s="7" t="s">
        <v>116</v>
      </c>
      <c r="C6" s="7" t="s">
        <v>117</v>
      </c>
      <c r="D6" s="7" t="s">
        <v>118</v>
      </c>
      <c r="E6" s="7"/>
      <c r="F6" s="7"/>
      <c r="G6" s="7"/>
      <c r="H6" s="7"/>
      <c r="I6" s="7"/>
      <c r="J6" s="25"/>
    </row>
    <row r="7" ht="22.8" customHeight="1" spans="1:10">
      <c r="A7" s="9"/>
      <c r="B7" s="10"/>
      <c r="C7" s="10"/>
      <c r="D7" s="10"/>
      <c r="E7" s="10"/>
      <c r="F7" s="10" t="s">
        <v>72</v>
      </c>
      <c r="G7" s="31">
        <f>G8</f>
        <v>21.1055</v>
      </c>
      <c r="H7" s="31">
        <f>H8</f>
        <v>0</v>
      </c>
      <c r="I7" s="31">
        <f>I8</f>
        <v>21.1055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6">
        <f>G9</f>
        <v>21.1055</v>
      </c>
      <c r="H8" s="16">
        <f>H9</f>
        <v>0</v>
      </c>
      <c r="I8" s="16">
        <f>I9</f>
        <v>21.1055</v>
      </c>
      <c r="J8" s="24"/>
    </row>
    <row r="9" ht="22.8" customHeight="1" spans="1:10">
      <c r="A9" s="8"/>
      <c r="B9" s="13"/>
      <c r="C9" s="13"/>
      <c r="D9" s="13"/>
      <c r="E9" s="13">
        <v>112</v>
      </c>
      <c r="F9" s="13" t="s">
        <v>119</v>
      </c>
      <c r="G9" s="16">
        <f>H9+I9</f>
        <v>21.1055</v>
      </c>
      <c r="H9" s="17"/>
      <c r="I9" s="17">
        <f>I10</f>
        <v>21.1055</v>
      </c>
      <c r="J9" s="24"/>
    </row>
    <row r="10" ht="22.8" customHeight="1" spans="1:10">
      <c r="A10" s="8"/>
      <c r="B10" s="33">
        <v>229</v>
      </c>
      <c r="C10" s="33"/>
      <c r="D10" s="33"/>
      <c r="E10" s="13"/>
      <c r="F10" s="13" t="s">
        <v>106</v>
      </c>
      <c r="G10" s="16">
        <f>H10+I10</f>
        <v>21.1055</v>
      </c>
      <c r="H10" s="17"/>
      <c r="I10" s="17">
        <f>I11</f>
        <v>21.1055</v>
      </c>
      <c r="J10" s="24"/>
    </row>
    <row r="11" ht="22.8" customHeight="1" spans="1:10">
      <c r="A11" s="8"/>
      <c r="B11" s="33">
        <v>229</v>
      </c>
      <c r="C11" s="33">
        <v>60</v>
      </c>
      <c r="D11" s="33"/>
      <c r="E11" s="13"/>
      <c r="F11" s="13" t="s">
        <v>107</v>
      </c>
      <c r="G11" s="16">
        <f>H11+I11</f>
        <v>21.1055</v>
      </c>
      <c r="H11" s="17"/>
      <c r="I11" s="17">
        <f>I12</f>
        <v>21.1055</v>
      </c>
      <c r="J11" s="24"/>
    </row>
    <row r="12" ht="22.8" customHeight="1" spans="1:10">
      <c r="A12" s="8"/>
      <c r="B12" s="33">
        <v>229</v>
      </c>
      <c r="C12" s="33">
        <v>60</v>
      </c>
      <c r="D12" s="33" t="s">
        <v>126</v>
      </c>
      <c r="E12" s="13">
        <v>112001</v>
      </c>
      <c r="F12" s="13" t="s">
        <v>108</v>
      </c>
      <c r="G12" s="16">
        <f>H12+I12</f>
        <v>21.1055</v>
      </c>
      <c r="H12" s="18"/>
      <c r="I12" s="18">
        <v>21.1055</v>
      </c>
      <c r="J12" s="25"/>
    </row>
    <row r="13" ht="9.75" customHeight="1" spans="1:10">
      <c r="A13" s="19"/>
      <c r="B13" s="20"/>
      <c r="C13" s="20"/>
      <c r="D13" s="20"/>
      <c r="E13" s="20"/>
      <c r="F13" s="19"/>
      <c r="G13" s="19"/>
      <c r="H13" s="19"/>
      <c r="I13" s="19"/>
      <c r="J13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I1" sqref="D$1:I$1048576"/>
    </sheetView>
  </sheetViews>
  <sheetFormatPr defaultColWidth="10" defaultRowHeight="13.5"/>
  <cols>
    <col min="1" max="1" width="1.53333333333333" customWidth="1"/>
    <col min="2" max="2" width="9.5" customWidth="1"/>
    <col min="3" max="3" width="29.375" customWidth="1"/>
    <col min="4" max="9" width="14.375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8"/>
      <c r="D1" s="29"/>
      <c r="E1" s="29"/>
      <c r="F1" s="29"/>
      <c r="G1" s="29"/>
      <c r="H1" s="29"/>
      <c r="I1" s="21" t="s">
        <v>321</v>
      </c>
      <c r="J1" s="6"/>
    </row>
    <row r="2" ht="22.8" customHeight="1" spans="1:10">
      <c r="A2" s="1"/>
      <c r="B2" s="3" t="s">
        <v>322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22"/>
      <c r="E3" s="22"/>
      <c r="F3" s="22"/>
      <c r="G3" s="22"/>
      <c r="H3" s="22"/>
      <c r="I3" s="22" t="s">
        <v>5</v>
      </c>
      <c r="J3" s="23"/>
    </row>
    <row r="4" ht="24.4" customHeight="1" spans="1:10">
      <c r="A4" s="6"/>
      <c r="B4" s="7" t="s">
        <v>307</v>
      </c>
      <c r="C4" s="7" t="s">
        <v>71</v>
      </c>
      <c r="D4" s="7" t="s">
        <v>308</v>
      </c>
      <c r="E4" s="7"/>
      <c r="F4" s="7"/>
      <c r="G4" s="7"/>
      <c r="H4" s="7"/>
      <c r="I4" s="7"/>
      <c r="J4" s="24"/>
    </row>
    <row r="5" ht="24.4" customHeight="1" spans="1:10">
      <c r="A5" s="8"/>
      <c r="B5" s="7"/>
      <c r="C5" s="7"/>
      <c r="D5" s="7" t="s">
        <v>59</v>
      </c>
      <c r="E5" s="30" t="s">
        <v>309</v>
      </c>
      <c r="F5" s="7" t="s">
        <v>310</v>
      </c>
      <c r="G5" s="7"/>
      <c r="H5" s="7"/>
      <c r="I5" s="7" t="s">
        <v>311</v>
      </c>
      <c r="J5" s="24"/>
    </row>
    <row r="6" ht="24.4" customHeight="1" spans="1:10">
      <c r="A6" s="8"/>
      <c r="B6" s="7"/>
      <c r="C6" s="7"/>
      <c r="D6" s="7"/>
      <c r="E6" s="30"/>
      <c r="F6" s="7" t="s">
        <v>178</v>
      </c>
      <c r="G6" s="7" t="s">
        <v>312</v>
      </c>
      <c r="H6" s="7" t="s">
        <v>313</v>
      </c>
      <c r="I6" s="7"/>
      <c r="J6" s="25"/>
    </row>
    <row r="7" ht="22.8" customHeight="1" spans="1:10">
      <c r="A7" s="9"/>
      <c r="B7" s="10"/>
      <c r="C7" s="10" t="s">
        <v>72</v>
      </c>
      <c r="D7" s="31">
        <f t="shared" ref="D7:I7" si="0">D8</f>
        <v>0</v>
      </c>
      <c r="E7" s="31">
        <f t="shared" si="0"/>
        <v>0</v>
      </c>
      <c r="F7" s="31">
        <f t="shared" si="0"/>
        <v>0</v>
      </c>
      <c r="G7" s="31">
        <f t="shared" si="0"/>
        <v>0</v>
      </c>
      <c r="H7" s="31">
        <f t="shared" si="0"/>
        <v>0</v>
      </c>
      <c r="I7" s="31">
        <f t="shared" si="0"/>
        <v>0</v>
      </c>
      <c r="J7" s="26"/>
    </row>
    <row r="8" ht="22.8" customHeight="1" spans="1:10">
      <c r="A8" s="8"/>
      <c r="B8" s="13"/>
      <c r="C8" s="13" t="s">
        <v>22</v>
      </c>
      <c r="D8" s="16">
        <f t="shared" ref="D8:I8" si="1">SUM(D9)</f>
        <v>0</v>
      </c>
      <c r="E8" s="16">
        <f t="shared" si="1"/>
        <v>0</v>
      </c>
      <c r="F8" s="16">
        <f t="shared" si="1"/>
        <v>0</v>
      </c>
      <c r="G8" s="16">
        <f t="shared" si="1"/>
        <v>0</v>
      </c>
      <c r="H8" s="16">
        <f t="shared" si="1"/>
        <v>0</v>
      </c>
      <c r="I8" s="16">
        <f t="shared" si="1"/>
        <v>0</v>
      </c>
      <c r="J8" s="24"/>
    </row>
    <row r="9" ht="22.8" customHeight="1" spans="1:10">
      <c r="A9" s="8"/>
      <c r="B9" s="13"/>
      <c r="C9" s="13" t="s">
        <v>147</v>
      </c>
      <c r="D9" s="16">
        <f>E9+F9+I9</f>
        <v>0</v>
      </c>
      <c r="E9" s="18"/>
      <c r="F9" s="32">
        <f>G9+H9</f>
        <v>0</v>
      </c>
      <c r="G9" s="18"/>
      <c r="H9" s="18"/>
      <c r="I9" s="18"/>
      <c r="J9" s="24"/>
    </row>
    <row r="10" ht="9.7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10" activePane="bottomLeft" state="frozen"/>
      <selection/>
      <selection pane="bottomLeft" activeCell="I12" sqref="I12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21" t="s">
        <v>323</v>
      </c>
      <c r="J1" s="6"/>
    </row>
    <row r="2" ht="22.8" customHeight="1" spans="1:10">
      <c r="A2" s="1"/>
      <c r="B2" s="3" t="s">
        <v>324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22" t="s">
        <v>5</v>
      </c>
      <c r="J3" s="23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325</v>
      </c>
      <c r="H4" s="7"/>
      <c r="I4" s="7"/>
      <c r="J4" s="24"/>
    </row>
    <row r="5" ht="24.4" customHeight="1" spans="1:10">
      <c r="A5" s="8"/>
      <c r="B5" s="7" t="s">
        <v>115</v>
      </c>
      <c r="C5" s="7"/>
      <c r="D5" s="7"/>
      <c r="E5" s="7" t="s">
        <v>70</v>
      </c>
      <c r="F5" s="7" t="s">
        <v>71</v>
      </c>
      <c r="G5" s="7" t="s">
        <v>59</v>
      </c>
      <c r="H5" s="7" t="s">
        <v>111</v>
      </c>
      <c r="I5" s="7" t="s">
        <v>112</v>
      </c>
      <c r="J5" s="24"/>
    </row>
    <row r="6" ht="24.4" customHeight="1" spans="1:10">
      <c r="A6" s="8"/>
      <c r="B6" s="7" t="s">
        <v>116</v>
      </c>
      <c r="C6" s="7" t="s">
        <v>117</v>
      </c>
      <c r="D6" s="7" t="s">
        <v>118</v>
      </c>
      <c r="E6" s="7"/>
      <c r="F6" s="7"/>
      <c r="G6" s="7"/>
      <c r="H6" s="7"/>
      <c r="I6" s="7"/>
      <c r="J6" s="25"/>
    </row>
    <row r="7" ht="22.8" customHeight="1" spans="1:10">
      <c r="A7" s="9"/>
      <c r="B7" s="10"/>
      <c r="C7" s="10"/>
      <c r="D7" s="10"/>
      <c r="E7" s="10"/>
      <c r="F7" s="10" t="s">
        <v>72</v>
      </c>
      <c r="G7" s="11">
        <f>G8</f>
        <v>0</v>
      </c>
      <c r="H7" s="12">
        <f>H8</f>
        <v>0</v>
      </c>
      <c r="I7" s="12">
        <f>I8</f>
        <v>0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4">
        <f>SUM(G9:G10)</f>
        <v>0</v>
      </c>
      <c r="H8" s="15">
        <f>SUM(H9:H10)</f>
        <v>0</v>
      </c>
      <c r="I8" s="15">
        <f>SUM(I9:I10)</f>
        <v>0</v>
      </c>
      <c r="J8" s="24"/>
    </row>
    <row r="9" ht="22.8" customHeight="1" spans="1:10">
      <c r="A9" s="8"/>
      <c r="B9" s="13"/>
      <c r="C9" s="13"/>
      <c r="D9" s="13"/>
      <c r="E9" s="13"/>
      <c r="F9" s="13" t="s">
        <v>22</v>
      </c>
      <c r="G9" s="16">
        <f>H9+I9</f>
        <v>0</v>
      </c>
      <c r="H9" s="17"/>
      <c r="I9" s="17"/>
      <c r="J9" s="24"/>
    </row>
    <row r="10" ht="22.8" customHeight="1" spans="1:10">
      <c r="A10" s="8"/>
      <c r="B10" s="13"/>
      <c r="C10" s="13"/>
      <c r="D10" s="13"/>
      <c r="E10" s="13"/>
      <c r="F10" s="13" t="s">
        <v>147</v>
      </c>
      <c r="G10" s="16">
        <f>H10+I10</f>
        <v>0</v>
      </c>
      <c r="H10" s="18"/>
      <c r="I10" s="18"/>
      <c r="J10" s="24"/>
    </row>
    <row r="11" ht="9.7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MiBo</cp:lastModifiedBy>
  <dcterms:created xsi:type="dcterms:W3CDTF">2022-03-09T08:14:00Z</dcterms:created>
  <dcterms:modified xsi:type="dcterms:W3CDTF">2022-03-18T00:56:53Z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DE5309E0B1C7429DB98AFCB4E3FB37FF</vt:lpwstr>
  </property>
  <property fmtid="{D5CDD505-2E9C-101B-9397-08002B2CF9AE}" pid="3" name="KSOProductBuildVer">
    <vt:lpwstr>2052-11.1.0.11365</vt:lpwstr>
  </property>
</Properties>
</file>