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 " sheetId="14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Print_Area" localSheetId="1">'1'!$A$1:$F$41</definedName>
    <definedName name="_xlnm.Print_Area" localSheetId="2">'1-1'!$A$1:$O$10</definedName>
    <definedName name="_xlnm.Print_Area" localSheetId="3">'1-2'!$A$1:$L$19</definedName>
    <definedName name="_xlnm.Print_Area" localSheetId="4">'2'!$A$1:$I$34</definedName>
    <definedName name="_xlnm.Print_Area" localSheetId="5">'2-1 '!$A$1:$AN$48</definedName>
    <definedName name="_xlnm.Print_Area" localSheetId="6">'3'!$A$1:$J$19</definedName>
    <definedName name="_xlnm.Print_Area" localSheetId="7">'3-1'!$A$1:$I$45</definedName>
    <definedName name="_xlnm.Print_Area" localSheetId="8">'3-2'!$A$1:$H$11</definedName>
    <definedName name="_xlnm.Print_Area" localSheetId="9">'3-3'!$A$1:$J$10</definedName>
    <definedName name="_xlnm.Print_Area" localSheetId="10">'4'!$A$1:$J$11</definedName>
    <definedName name="_xlnm.Print_Area" localSheetId="11">'4-1'!$A$1:$J$10</definedName>
    <definedName name="_xlnm.Print_Area" localSheetId="12">'5'!$A$1:$J$11</definedName>
  </definedNames>
  <calcPr calcId="144525"/>
</workbook>
</file>

<file path=xl/sharedStrings.xml><?xml version="1.0" encoding="utf-8"?>
<sst xmlns="http://schemas.openxmlformats.org/spreadsheetml/2006/main" count="734" uniqueCount="320">
  <si>
    <t>2022年部门预算</t>
  </si>
  <si>
    <t xml:space="preserve">
表1</t>
  </si>
  <si>
    <t xml:space="preserve"> </t>
  </si>
  <si>
    <t>部门收支总表</t>
  </si>
  <si>
    <t>部门：旺苍县综合行政执法局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</si>
  <si>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</si>
  <si>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</si>
  <si>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</si>
  <si>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</si>
  <si>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</si>
  <si>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</si>
  <si>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</si>
  <si>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</si>
  <si>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</si>
  <si>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</si>
  <si>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</si>
  <si>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</si>
  <si>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</si>
  <si>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</si>
  <si>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</si>
  <si>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</si>
  <si>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</si>
  <si>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</si>
  <si>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</si>
  <si>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</si>
  <si>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</si>
  <si>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</si>
  <si>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十一、节能环保支出</t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</si>
  <si>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</si>
  <si>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</si>
  <si>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</si>
  <si>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</si>
  <si>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</si>
  <si>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</si>
  <si>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</si>
  <si>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</si>
  <si>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</si>
  <si>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</si>
  <si>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</si>
  <si>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</si>
  <si>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</si>
  <si>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</si>
  <si>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</si>
  <si>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</si>
  <si>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</si>
  <si>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</si>
  <si>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</si>
  <si>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</si>
  <si>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</si>
  <si>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</si>
  <si>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</si>
  <si>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</si>
  <si>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</si>
  <si>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</si>
  <si>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</si>
  <si>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</si>
  <si>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</si>
  <si>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</si>
  <si>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</si>
  <si>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</si>
  <si>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</si>
  <si>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</si>
  <si>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</si>
  <si>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</si>
  <si>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</si>
  <si>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</si>
  <si>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</si>
  <si>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</si>
  <si>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</si>
  <si>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</si>
  <si>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</si>
  <si>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</si>
  <si>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r>
      <rPr>
        <sz val="11"/>
        <rFont val="宋体"/>
        <charset val="134"/>
      </rPr>
      <t>旺苍县综合行政执法局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</si>
  <si>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</si>
  <si>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</si>
  <si>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</si>
  <si>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</si>
  <si>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</si>
  <si>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</si>
  <si>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</si>
  <si>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</si>
  <si>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</si>
  <si>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</si>
  <si>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</si>
  <si>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31</t>
  </si>
  <si>
    <t>05</t>
  </si>
  <si>
    <t>131001</t>
  </si>
  <si>
    <r>
      <rPr>
        <sz val="11"/>
        <rFont val="宋体"/>
        <charset val="134"/>
      </rPr>
      <t> 专项业务</t>
    </r>
  </si>
  <si>
    <t>208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</si>
  <si>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</si>
  <si>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</si>
  <si>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</si>
  <si>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</si>
  <si>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</si>
  <si>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t>212</t>
  </si>
  <si>
    <r>
      <rPr>
        <sz val="11"/>
        <rFont val="宋体"/>
        <charset val="134"/>
      </rPr>
      <t> 行政运行</t>
    </r>
  </si>
  <si>
    <t>13</t>
  </si>
  <si>
    <t>02</t>
  </si>
  <si>
    <t xml:space="preserve">  城市环境卫生</t>
  </si>
  <si>
    <t>211</t>
  </si>
  <si>
    <t>99</t>
  </si>
  <si>
    <t xml:space="preserve">  其他节能环保支出</t>
  </si>
  <si>
    <t xml:space="preserve">  森林管护</t>
  </si>
  <si>
    <t>03</t>
  </si>
  <si>
    <t xml:space="preserve">  小城镇基础设施建设</t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</si>
  <si>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</si>
  <si>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</si>
  <si>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</si>
  <si>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</si>
  <si>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</si>
  <si>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</si>
  <si>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</si>
  <si>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</si>
  <si>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</si>
  <si>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</si>
  <si>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</si>
  <si>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</si>
  <si>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</si>
  <si>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</si>
  <si>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</si>
  <si>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</si>
  <si>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</si>
  <si>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</si>
  <si>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</si>
  <si>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</si>
  <si>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</si>
  <si>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</si>
  <si>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</si>
  <si>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</si>
  <si>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</si>
  <si>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</si>
  <si>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</si>
  <si>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</si>
  <si>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</si>
  <si>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</si>
  <si>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</si>
  <si>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</si>
  <si>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</si>
  <si>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</si>
  <si>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</si>
  <si>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</si>
  <si>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</si>
  <si>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</si>
  <si>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</si>
  <si>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</si>
  <si>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</si>
  <si>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</si>
  <si>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</si>
  <si>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</si>
  <si>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</si>
  <si>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</si>
  <si>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</si>
  <si>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</si>
  <si>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</si>
  <si>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</si>
  <si>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</si>
  <si>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</si>
  <si>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旺苍县综合行政执法局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</si>
  <si>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</si>
  <si>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</si>
  <si>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</si>
  <si>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</si>
  <si>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</si>
  <si>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</si>
  <si>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</si>
  <si>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</si>
  <si>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</si>
  <si>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</si>
  <si>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t>   其他社会保障缴费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</si>
  <si>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</si>
  <si>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</si>
  <si>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</si>
  <si>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t xml:space="preserve">      其他工资福利支出</t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</si>
  <si>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</si>
  <si>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</si>
  <si>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</si>
  <si>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咨询费</t>
    </r>
  </si>
  <si>
    <r>
      <rPr>
        <sz val="11"/>
        <rFont val="宋体"/>
        <charset val="134"/>
      </rPr>
      <t>   手续费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</si>
  <si>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</si>
  <si>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</si>
  <si>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</si>
  <si>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</si>
  <si>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</si>
  <si>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</si>
  <si>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</si>
  <si>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</si>
  <si>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培训费</t>
    </r>
  </si>
  <si>
    <t>   公务接待费</t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</si>
  <si>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</si>
  <si>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</si>
  <si>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</si>
  <si>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t>   其他交通费用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</si>
  <si>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</si>
  <si>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</si>
  <si>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</si>
  <si>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</si>
  <si>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t>  对个人和家庭的补助</t>
  </si>
  <si>
    <r>
      <rPr>
        <sz val="11"/>
        <rFont val="宋体"/>
        <charset val="134"/>
      </rPr>
      <t>   奖励金</t>
    </r>
  </si>
  <si>
    <t xml:space="preserve">     其他基本建设支出</t>
  </si>
  <si>
    <t xml:space="preserve">     其他资本性支出</t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</si>
  <si>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</si>
  <si>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</si>
  <si>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</si>
  <si>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旺苍县综合行政执法局部门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</si>
  <si>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</si>
  <si>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</si>
  <si>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</si>
  <si>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</si>
  <si>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</si>
  <si>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</si>
  <si>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</si>
  <si>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</si>
  <si>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</si>
  <si>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</si>
  <si>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</si>
  <si>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</si>
  <si>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</si>
  <si>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</si>
  <si>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</si>
  <si>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</si>
  <si>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</si>
  <si>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</si>
  <si>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</si>
  <si>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</si>
  <si>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</si>
  <si>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</si>
  <si>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</si>
  <si>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</si>
  <si>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</si>
  <si>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</si>
  <si>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</si>
  <si>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</si>
  <si>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</si>
  <si>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</si>
  <si>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</si>
  <si>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 xml:space="preserve">     其他工资福利支出</t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</si>
  <si>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</si>
  <si>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</si>
  <si>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</si>
  <si>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</si>
  <si>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</si>
  <si>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</si>
  <si>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</si>
  <si>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30203</t>
  </si>
  <si>
    <r>
      <rPr>
        <sz val="11"/>
        <rFont val="宋体"/>
        <charset val="134"/>
      </rPr>
      <t>  咨询费</t>
    </r>
  </si>
  <si>
    <r>
      <rPr>
        <sz val="11"/>
        <rFont val="宋体"/>
        <charset val="134"/>
      </rPr>
      <t>04</t>
    </r>
  </si>
  <si>
    <t>30204</t>
  </si>
  <si>
    <r>
      <rPr>
        <sz val="11"/>
        <rFont val="宋体"/>
        <charset val="134"/>
      </rPr>
      <t>  手续费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</si>
  <si>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</si>
  <si>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</si>
  <si>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</si>
  <si>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</si>
  <si>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</si>
  <si>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</si>
  <si>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</si>
  <si>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</si>
  <si>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</si>
  <si>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</si>
  <si>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物业管理费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</si>
  <si>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</si>
  <si>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</si>
  <si>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</si>
  <si>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</si>
  <si>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</si>
  <si>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14</t>
    </r>
  </si>
  <si>
    <t>30214</t>
  </si>
  <si>
    <r>
      <rPr>
        <sz val="11"/>
        <rFont val="宋体"/>
        <charset val="134"/>
      </rPr>
      <t>  租赁费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</si>
  <si>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</si>
  <si>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</si>
  <si>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</si>
  <si>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</si>
  <si>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</si>
  <si>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</si>
  <si>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</si>
  <si>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</si>
  <si>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</si>
  <si>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</si>
  <si>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</si>
  <si>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</si>
  <si>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</si>
  <si>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</si>
  <si>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</si>
  <si>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</si>
  <si>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</si>
  <si>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</si>
  <si>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</si>
  <si>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</si>
  <si>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</si>
  <si>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</si>
  <si>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r>
      <rPr>
        <sz val="11"/>
        <rFont val="宋体"/>
        <charset val="134"/>
      </rPr>
      <t>99</t>
    </r>
  </si>
  <si>
    <t>30299</t>
  </si>
  <si>
    <r>
      <rPr>
        <sz val="11"/>
        <rFont val="宋体"/>
        <charset val="134"/>
      </rPr>
      <t>  其他商品和服务支出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</si>
  <si>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</si>
  <si>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</si>
  <si>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</si>
  <si>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</si>
  <si>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</si>
  <si>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</si>
  <si>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</si>
  <si>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</si>
  <si>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党建活动经费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</si>
  <si>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</si>
  <si>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</si>
  <si>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</si>
  <si>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</si>
  <si>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</si>
  <si>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</si>
  <si>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</si>
  <si>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</si>
  <si>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</si>
  <si>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 xml:space="preserve">    旺苍县综合行政执法局</t>
  </si>
  <si>
    <t>表4</t>
  </si>
  <si>
    <t>政府性基金支出预算表</t>
  </si>
  <si>
    <t>本年政府性基金预算支出</t>
  </si>
  <si>
    <t xml:space="preserve">      城市环境卫生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</si>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</sst>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11"/>
      <color theme="1"/>
      <name val="宋体"/>
      <charset val="134"/>
      <scheme val="minor"/>
    </font>
    <font>
      <sz val="11"/>
      <name val="宋体"/>
      <charset val="1"/>
      <scheme val="minor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 tint="-0.1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7" borderId="1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19" borderId="18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26" fillId="26" borderId="14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left" vertical="center"/>
    </xf>
    <xf numFmtId="4" fontId="4" fillId="3" borderId="10" xfId="0" applyNumberFormat="1" applyFont="1" applyFill="1" applyBorder="1" applyAlignment="1">
      <alignment horizontal="right" vertical="center"/>
    </xf>
    <xf numFmtId="4" fontId="2" fillId="3" borderId="10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4" fontId="2" fillId="3" borderId="11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0" fontId="11" fillId="0" borderId="0" xfId="0" applyNumberFormat="1" applyFont="1" applyFill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6" borderId="0" xfId="0" applyFont="1" applyFill="1">
      <alignment vertical="center"/>
    </xf>
    <xf numFmtId="0" fontId="12" fillId="6" borderId="0" xfId="0" applyFont="1" applyFill="1">
      <alignment vertical="center"/>
    </xf>
    <xf numFmtId="0" fontId="0" fillId="0" borderId="0" xfId="0" applyFont="1" applyFill="1">
      <alignment vertical="center"/>
    </xf>
    <xf numFmtId="4" fontId="4" fillId="6" borderId="11" xfId="0" applyNumberFormat="1" applyFont="1" applyFill="1" applyBorder="1" applyAlignment="1">
      <alignment horizontal="right" vertical="center"/>
    </xf>
    <xf numFmtId="4" fontId="2" fillId="6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 shrinkToFit="1"/>
    </xf>
    <xf numFmtId="0" fontId="1" fillId="6" borderId="3" xfId="0" applyFont="1" applyFill="1" applyBorder="1">
      <alignment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4" fontId="2" fillId="0" borderId="1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shrinkToFit="1"/>
    </xf>
    <xf numFmtId="4" fontId="4" fillId="0" borderId="11" xfId="0" applyNumberFormat="1" applyFont="1" applyBorder="1" applyAlignment="1">
      <alignment horizontal="right" vertical="center"/>
    </xf>
    <xf numFmtId="40" fontId="11" fillId="6" borderId="0" xfId="0" applyNumberFormat="1" applyFont="1" applyFill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2" fillId="4" borderId="4" xfId="0" applyFont="1" applyFill="1" applyBorder="1" applyAlignment="1">
      <alignment horizontal="left" vertical="center" shrinkToFit="1"/>
    </xf>
    <xf numFmtId="0" fontId="1" fillId="3" borderId="5" xfId="0" applyFont="1" applyFill="1" applyBorder="1">
      <alignment vertical="center"/>
    </xf>
    <xf numFmtId="0" fontId="14" fillId="0" borderId="7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B3" sqref="B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93"/>
    </row>
    <row r="2" ht="195.55" customHeight="1" spans="1:1">
      <c r="A2" s="94" t="s">
        <v>0</v>
      </c>
    </row>
    <row r="3" ht="146.65" customHeight="1" spans="1:1">
      <c r="A3" s="95">
        <v>44637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J10"/>
  <sheetViews>
    <sheetView workbookViewId="0">
      <pane ySplit="6" topLeftCell="A7" activePane="bottomLeft" state="frozen"/>
      <selection/>
      <selection pane="bottomLeft" activeCell="B9" sqref="B9:C9"/>
    </sheetView>
  </sheetViews>
  <sheetFormatPr defaultColWidth="10" defaultRowHeight="13.5"/>
  <cols>
    <col min="1" max="1" width="1.53333333333333" customWidth="1"/>
    <col min="2" max="2" width="8.625" customWidth="1"/>
    <col min="3" max="3" width="24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7"/>
      <c r="D1" s="28"/>
      <c r="E1" s="28"/>
      <c r="F1" s="28"/>
      <c r="G1" s="28"/>
      <c r="H1" s="28"/>
      <c r="I1" s="20" t="s">
        <v>301</v>
      </c>
      <c r="J1" s="6"/>
    </row>
    <row r="2" ht="22.8" customHeight="1" spans="1:10">
      <c r="A2" s="1"/>
      <c r="B2" s="3" t="s">
        <v>302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1"/>
      <c r="E3" s="21"/>
      <c r="F3" s="21"/>
      <c r="G3" s="21"/>
      <c r="H3" s="21"/>
      <c r="I3" s="21" t="s">
        <v>5</v>
      </c>
      <c r="J3" s="22"/>
    </row>
    <row r="4" ht="24.4" customHeight="1" spans="1:10">
      <c r="A4" s="6"/>
      <c r="B4" s="7" t="s">
        <v>303</v>
      </c>
      <c r="C4" s="7" t="s">
        <v>70</v>
      </c>
      <c r="D4" s="7" t="s">
        <v>304</v>
      </c>
      <c r="E4" s="7"/>
      <c r="F4" s="7"/>
      <c r="G4" s="7"/>
      <c r="H4" s="7"/>
      <c r="I4" s="7"/>
      <c r="J4" s="23"/>
    </row>
    <row r="5" ht="24.4" customHeight="1" spans="1:10">
      <c r="A5" s="8"/>
      <c r="B5" s="7"/>
      <c r="C5" s="7"/>
      <c r="D5" s="7" t="s">
        <v>58</v>
      </c>
      <c r="E5" s="29" t="s">
        <v>305</v>
      </c>
      <c r="F5" s="7" t="s">
        <v>306</v>
      </c>
      <c r="G5" s="7"/>
      <c r="H5" s="7"/>
      <c r="I5" s="7" t="s">
        <v>307</v>
      </c>
      <c r="J5" s="23"/>
    </row>
    <row r="6" ht="24.4" customHeight="1" spans="1:10">
      <c r="A6" s="8"/>
      <c r="B6" s="7"/>
      <c r="C6" s="7"/>
      <c r="D6" s="7"/>
      <c r="E6" s="29"/>
      <c r="F6" s="7" t="s">
        <v>156</v>
      </c>
      <c r="G6" s="7" t="s">
        <v>308</v>
      </c>
      <c r="H6" s="7" t="s">
        <v>309</v>
      </c>
      <c r="I6" s="7"/>
      <c r="J6" s="24"/>
    </row>
    <row r="7" ht="22.8" customHeight="1" spans="1:10">
      <c r="A7" s="9"/>
      <c r="B7" s="10"/>
      <c r="C7" s="10" t="s">
        <v>71</v>
      </c>
      <c r="D7" s="30">
        <f t="shared" ref="D7:I7" si="0">D8</f>
        <v>4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4</v>
      </c>
      <c r="J7" s="25"/>
    </row>
    <row r="8" ht="22.8" customHeight="1" spans="1:10">
      <c r="A8" s="8"/>
      <c r="B8" s="13"/>
      <c r="C8" s="13" t="s">
        <v>22</v>
      </c>
      <c r="D8" s="16">
        <f t="shared" ref="D8:I8" si="1">D9</f>
        <v>4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4</v>
      </c>
      <c r="J8" s="23"/>
    </row>
    <row r="9" ht="22.8" customHeight="1" spans="1:10">
      <c r="A9" s="8"/>
      <c r="B9" s="33" t="s">
        <v>86</v>
      </c>
      <c r="C9" s="33" t="s">
        <v>310</v>
      </c>
      <c r="D9" s="16">
        <f>E9+F9+I9</f>
        <v>4</v>
      </c>
      <c r="E9" s="17"/>
      <c r="F9" s="17">
        <f>G9+H9</f>
        <v>0</v>
      </c>
      <c r="G9" s="17"/>
      <c r="H9" s="17"/>
      <c r="I9" s="17">
        <v>4</v>
      </c>
      <c r="J9" s="23"/>
    </row>
    <row r="10" ht="9.7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J11"/>
  <sheetViews>
    <sheetView workbookViewId="0">
      <pane ySplit="6" topLeftCell="A7" activePane="bottomLeft" state="frozen"/>
      <selection/>
      <selection pane="bottomLeft" activeCell="B7" sqref="B7:F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7"/>
      <c r="F1" s="27"/>
      <c r="G1" s="28"/>
      <c r="H1" s="28"/>
      <c r="I1" s="20" t="s">
        <v>311</v>
      </c>
      <c r="J1" s="6"/>
    </row>
    <row r="2" ht="22.8" customHeight="1" spans="1:10">
      <c r="A2" s="1"/>
      <c r="B2" s="3" t="s">
        <v>312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1" t="s">
        <v>5</v>
      </c>
      <c r="J3" s="22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313</v>
      </c>
      <c r="H4" s="7"/>
      <c r="I4" s="7"/>
      <c r="J4" s="23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3"/>
    </row>
    <row r="6" ht="24.4" customHeight="1" spans="1:10">
      <c r="A6" s="8"/>
      <c r="B6" s="32" t="s">
        <v>80</v>
      </c>
      <c r="C6" s="32" t="s">
        <v>81</v>
      </c>
      <c r="D6" s="32" t="s">
        <v>82</v>
      </c>
      <c r="E6" s="32"/>
      <c r="F6" s="32"/>
      <c r="G6" s="7"/>
      <c r="H6" s="7"/>
      <c r="I6" s="7"/>
      <c r="J6" s="24"/>
    </row>
    <row r="7" ht="22.8" customHeight="1" spans="1:10">
      <c r="A7" s="9"/>
      <c r="B7" s="33"/>
      <c r="C7" s="33"/>
      <c r="D7" s="33"/>
      <c r="E7" s="33"/>
      <c r="F7" s="33" t="s">
        <v>71</v>
      </c>
      <c r="G7" s="34">
        <f>G8</f>
        <v>21</v>
      </c>
      <c r="H7" s="30">
        <f>H8</f>
        <v>0</v>
      </c>
      <c r="I7" s="30">
        <f>I8</f>
        <v>21</v>
      </c>
      <c r="J7" s="25"/>
    </row>
    <row r="8" ht="22.8" customHeight="1" spans="1:10">
      <c r="A8" s="8"/>
      <c r="B8" s="33"/>
      <c r="C8" s="33"/>
      <c r="D8" s="33"/>
      <c r="E8" s="33" t="s">
        <v>86</v>
      </c>
      <c r="F8" s="33" t="s">
        <v>310</v>
      </c>
      <c r="G8" s="35">
        <f>SUM(G9:G10)</f>
        <v>21</v>
      </c>
      <c r="H8" s="16">
        <f>SUM(H9:H10)</f>
        <v>0</v>
      </c>
      <c r="I8" s="16">
        <f>SUM(I9:I10)</f>
        <v>21</v>
      </c>
      <c r="J8" s="23"/>
    </row>
    <row r="9" ht="22.8" customHeight="1" spans="1:10">
      <c r="A9" s="8"/>
      <c r="B9" s="33" t="s">
        <v>94</v>
      </c>
      <c r="C9" s="33" t="s">
        <v>96</v>
      </c>
      <c r="D9" s="33" t="s">
        <v>97</v>
      </c>
      <c r="E9" s="33" t="s">
        <v>86</v>
      </c>
      <c r="F9" s="33" t="s">
        <v>314</v>
      </c>
      <c r="G9" s="35">
        <f>H9+I9</f>
        <v>21</v>
      </c>
      <c r="H9" s="15"/>
      <c r="I9" s="15">
        <f>19+2</f>
        <v>21</v>
      </c>
      <c r="J9" s="23"/>
    </row>
    <row r="10" ht="22.8" customHeight="1" spans="1:10">
      <c r="A10" s="8"/>
      <c r="B10" s="33"/>
      <c r="C10" s="33"/>
      <c r="D10" s="33"/>
      <c r="E10" s="33"/>
      <c r="F10" s="33" t="s">
        <v>125</v>
      </c>
      <c r="G10" s="16">
        <f>H10+I10</f>
        <v>0</v>
      </c>
      <c r="H10" s="17"/>
      <c r="I10" s="17"/>
      <c r="J10" s="24"/>
    </row>
    <row r="11" ht="9.7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:J10"/>
    </sheetView>
  </sheetViews>
  <sheetFormatPr defaultColWidth="10" defaultRowHeight="13.5"/>
  <cols>
    <col min="1" max="1" width="1.53333333333333" customWidth="1"/>
    <col min="2" max="2" width="8.5" customWidth="1"/>
    <col min="3" max="3" width="19.5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7"/>
      <c r="D1" s="28"/>
      <c r="E1" s="28"/>
      <c r="F1" s="28"/>
      <c r="G1" s="28"/>
      <c r="H1" s="28"/>
      <c r="I1" s="20" t="s">
        <v>315</v>
      </c>
      <c r="J1" s="6"/>
    </row>
    <row r="2" ht="22.8" customHeight="1" spans="1:10">
      <c r="A2" s="1"/>
      <c r="B2" s="3" t="s">
        <v>316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1"/>
      <c r="E3" s="21"/>
      <c r="F3" s="21"/>
      <c r="G3" s="21"/>
      <c r="H3" s="21"/>
      <c r="I3" s="21" t="s">
        <v>5</v>
      </c>
      <c r="J3" s="22"/>
    </row>
    <row r="4" ht="24.4" customHeight="1" spans="1:10">
      <c r="A4" s="6"/>
      <c r="B4" s="7" t="s">
        <v>303</v>
      </c>
      <c r="C4" s="7" t="s">
        <v>70</v>
      </c>
      <c r="D4" s="7" t="s">
        <v>304</v>
      </c>
      <c r="E4" s="7"/>
      <c r="F4" s="7"/>
      <c r="G4" s="7"/>
      <c r="H4" s="7"/>
      <c r="I4" s="7"/>
      <c r="J4" s="23"/>
    </row>
    <row r="5" ht="24.4" customHeight="1" spans="1:10">
      <c r="A5" s="8"/>
      <c r="B5" s="7"/>
      <c r="C5" s="7"/>
      <c r="D5" s="7" t="s">
        <v>58</v>
      </c>
      <c r="E5" s="29" t="s">
        <v>305</v>
      </c>
      <c r="F5" s="7" t="s">
        <v>306</v>
      </c>
      <c r="G5" s="7"/>
      <c r="H5" s="7"/>
      <c r="I5" s="7" t="s">
        <v>307</v>
      </c>
      <c r="J5" s="23"/>
    </row>
    <row r="6" ht="24.4" customHeight="1" spans="1:10">
      <c r="A6" s="8"/>
      <c r="B6" s="7"/>
      <c r="C6" s="7"/>
      <c r="D6" s="7"/>
      <c r="E6" s="29"/>
      <c r="F6" s="7" t="s">
        <v>156</v>
      </c>
      <c r="G6" s="7" t="s">
        <v>308</v>
      </c>
      <c r="H6" s="7" t="s">
        <v>309</v>
      </c>
      <c r="I6" s="7"/>
      <c r="J6" s="24"/>
    </row>
    <row r="7" ht="22.8" customHeight="1" spans="1:10">
      <c r="A7" s="9"/>
      <c r="B7" s="10"/>
      <c r="C7" s="10" t="s">
        <v>71</v>
      </c>
      <c r="D7" s="30">
        <f t="shared" ref="D7:I7" si="0">D8</f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25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3"/>
    </row>
    <row r="9" ht="22.8" customHeight="1" spans="1:10">
      <c r="A9" s="8"/>
      <c r="B9" s="13"/>
      <c r="C9" s="13" t="s">
        <v>125</v>
      </c>
      <c r="D9" s="16">
        <f>E9+F9+I9</f>
        <v>0</v>
      </c>
      <c r="E9" s="17"/>
      <c r="F9" s="31">
        <f>G9+H9</f>
        <v>0</v>
      </c>
      <c r="G9" s="17"/>
      <c r="H9" s="17"/>
      <c r="I9" s="17">
        <v>0</v>
      </c>
      <c r="J9" s="23"/>
    </row>
    <row r="10" ht="9.7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A1" sqref="A1:J1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0" t="s">
        <v>317</v>
      </c>
      <c r="J1" s="6"/>
    </row>
    <row r="2" ht="22.8" customHeight="1" spans="1:10">
      <c r="A2" s="1"/>
      <c r="B2" s="3" t="s">
        <v>318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1" t="s">
        <v>5</v>
      </c>
      <c r="J3" s="22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319</v>
      </c>
      <c r="H4" s="7"/>
      <c r="I4" s="7"/>
      <c r="J4" s="23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3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4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5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3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5"/>
      <c r="I9" s="15"/>
      <c r="J9" s="23"/>
    </row>
    <row r="10" ht="22.8" customHeight="1" spans="1:10">
      <c r="A10" s="8"/>
      <c r="B10" s="13"/>
      <c r="C10" s="13"/>
      <c r="D10" s="13"/>
      <c r="E10" s="13"/>
      <c r="F10" s="13" t="s">
        <v>125</v>
      </c>
      <c r="G10" s="16">
        <f>H10+I10</f>
        <v>0</v>
      </c>
      <c r="H10" s="17"/>
      <c r="I10" s="17"/>
      <c r="J10" s="23"/>
    </row>
    <row r="11" ht="9.7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F5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75"/>
      <c r="B1" s="2"/>
      <c r="C1" s="27"/>
      <c r="D1" s="76"/>
      <c r="E1" s="2" t="s">
        <v>1</v>
      </c>
      <c r="F1" s="71" t="s">
        <v>2</v>
      </c>
    </row>
    <row r="2" ht="22.8" customHeight="1" spans="1:6">
      <c r="A2" s="76"/>
      <c r="B2" s="78" t="s">
        <v>3</v>
      </c>
      <c r="C2" s="78"/>
      <c r="D2" s="78"/>
      <c r="E2" s="78"/>
      <c r="F2" s="71"/>
    </row>
    <row r="3" ht="19.55" customHeight="1" spans="1:6">
      <c r="A3" s="79"/>
      <c r="B3" s="5" t="s">
        <v>4</v>
      </c>
      <c r="C3" s="51"/>
      <c r="D3" s="51"/>
      <c r="E3" s="80" t="s">
        <v>5</v>
      </c>
      <c r="F3" s="72"/>
    </row>
    <row r="4" ht="24.4" customHeight="1" spans="1:6">
      <c r="A4" s="81"/>
      <c r="B4" s="38" t="s">
        <v>6</v>
      </c>
      <c r="C4" s="38"/>
      <c r="D4" s="38" t="s">
        <v>7</v>
      </c>
      <c r="E4" s="38"/>
      <c r="F4" s="48"/>
    </row>
    <row r="5" ht="24.4" customHeight="1" spans="1:6">
      <c r="A5" s="81"/>
      <c r="B5" s="38" t="s">
        <v>8</v>
      </c>
      <c r="C5" s="38" t="s">
        <v>9</v>
      </c>
      <c r="D5" s="38" t="s">
        <v>8</v>
      </c>
      <c r="E5" s="38" t="s">
        <v>9</v>
      </c>
      <c r="F5" s="48"/>
    </row>
    <row r="6" ht="22.8" customHeight="1" spans="1:6">
      <c r="A6" s="6"/>
      <c r="B6" s="43" t="s">
        <v>10</v>
      </c>
      <c r="C6" s="44">
        <f>'1-1'!F7</f>
        <v>850.04</v>
      </c>
      <c r="D6" s="43" t="s">
        <v>11</v>
      </c>
      <c r="E6" s="45">
        <v>11.4</v>
      </c>
      <c r="F6" s="24"/>
    </row>
    <row r="7" ht="22.8" customHeight="1" spans="1:6">
      <c r="A7" s="6"/>
      <c r="B7" s="43" t="s">
        <v>12</v>
      </c>
      <c r="C7" s="44">
        <f>'1-1'!G7</f>
        <v>19</v>
      </c>
      <c r="D7" s="43" t="s">
        <v>13</v>
      </c>
      <c r="E7" s="45"/>
      <c r="F7" s="24"/>
    </row>
    <row r="8" ht="22.8" customHeight="1" spans="1:6">
      <c r="A8" s="6"/>
      <c r="B8" s="43" t="s">
        <v>14</v>
      </c>
      <c r="C8" s="44">
        <f>'1-1'!H7</f>
        <v>0</v>
      </c>
      <c r="D8" s="43" t="s">
        <v>15</v>
      </c>
      <c r="E8" s="45"/>
      <c r="F8" s="24"/>
    </row>
    <row r="9" ht="22.8" customHeight="1" spans="1:6">
      <c r="A9" s="6"/>
      <c r="B9" s="43" t="s">
        <v>16</v>
      </c>
      <c r="C9" s="44">
        <f>'1-1'!I7</f>
        <v>0</v>
      </c>
      <c r="D9" s="43" t="s">
        <v>17</v>
      </c>
      <c r="E9" s="45"/>
      <c r="F9" s="24"/>
    </row>
    <row r="10" ht="22.8" customHeight="1" spans="1:6">
      <c r="A10" s="6"/>
      <c r="B10" s="43" t="s">
        <v>18</v>
      </c>
      <c r="C10" s="44">
        <f>'1-1'!J7</f>
        <v>0</v>
      </c>
      <c r="D10" s="43" t="s">
        <v>19</v>
      </c>
      <c r="E10" s="45"/>
      <c r="F10" s="24"/>
    </row>
    <row r="11" ht="22.8" customHeight="1" spans="1:6">
      <c r="A11" s="6"/>
      <c r="B11" s="43" t="s">
        <v>20</v>
      </c>
      <c r="C11" s="44">
        <f>'1-1'!K7</f>
        <v>0</v>
      </c>
      <c r="D11" s="43" t="s">
        <v>21</v>
      </c>
      <c r="E11" s="45"/>
      <c r="F11" s="24"/>
    </row>
    <row r="12" ht="22.8" customHeight="1" spans="1:6">
      <c r="A12" s="6"/>
      <c r="B12" s="43" t="s">
        <v>22</v>
      </c>
      <c r="C12" s="45"/>
      <c r="D12" s="43" t="s">
        <v>23</v>
      </c>
      <c r="E12" s="45"/>
      <c r="F12" s="24"/>
    </row>
    <row r="13" ht="22.8" customHeight="1" spans="1:6">
      <c r="A13" s="6"/>
      <c r="B13" s="43" t="s">
        <v>22</v>
      </c>
      <c r="C13" s="45"/>
      <c r="D13" s="43" t="s">
        <v>24</v>
      </c>
      <c r="E13" s="45">
        <v>83.97</v>
      </c>
      <c r="F13" s="24"/>
    </row>
    <row r="14" ht="22.8" customHeight="1" spans="1:6">
      <c r="A14" s="6"/>
      <c r="B14" s="43" t="s">
        <v>22</v>
      </c>
      <c r="C14" s="45"/>
      <c r="D14" s="43" t="s">
        <v>25</v>
      </c>
      <c r="E14" s="45"/>
      <c r="F14" s="24"/>
    </row>
    <row r="15" ht="22.8" customHeight="1" spans="1:6">
      <c r="A15" s="6"/>
      <c r="B15" s="43" t="s">
        <v>22</v>
      </c>
      <c r="C15" s="45"/>
      <c r="D15" s="43" t="s">
        <v>26</v>
      </c>
      <c r="E15" s="45">
        <v>41.985</v>
      </c>
      <c r="F15" s="24"/>
    </row>
    <row r="16" ht="22.8" customHeight="1" spans="1:6">
      <c r="A16" s="6"/>
      <c r="B16" s="43" t="s">
        <v>22</v>
      </c>
      <c r="C16" s="45"/>
      <c r="D16" s="43" t="s">
        <v>27</v>
      </c>
      <c r="E16" s="45">
        <v>2548.550131</v>
      </c>
      <c r="F16" s="24"/>
    </row>
    <row r="17" ht="22.8" customHeight="1" spans="1:6">
      <c r="A17" s="6"/>
      <c r="B17" s="43" t="s">
        <v>22</v>
      </c>
      <c r="C17" s="45"/>
      <c r="D17" s="43" t="s">
        <v>28</v>
      </c>
      <c r="E17" s="45">
        <v>756.7122263</v>
      </c>
      <c r="F17" s="24"/>
    </row>
    <row r="18" ht="22.8" customHeight="1" spans="1:6">
      <c r="A18" s="6"/>
      <c r="B18" s="43" t="s">
        <v>22</v>
      </c>
      <c r="C18" s="45"/>
      <c r="D18" s="43" t="s">
        <v>29</v>
      </c>
      <c r="E18" s="45"/>
      <c r="F18" s="24"/>
    </row>
    <row r="19" ht="22.8" customHeight="1" spans="1:6">
      <c r="A19" s="6"/>
      <c r="B19" s="43" t="s">
        <v>22</v>
      </c>
      <c r="C19" s="45"/>
      <c r="D19" s="43" t="s">
        <v>30</v>
      </c>
      <c r="E19" s="45"/>
      <c r="F19" s="24"/>
    </row>
    <row r="20" ht="22.8" customHeight="1" spans="1:6">
      <c r="A20" s="6"/>
      <c r="B20" s="43" t="s">
        <v>22</v>
      </c>
      <c r="C20" s="45"/>
      <c r="D20" s="43" t="s">
        <v>31</v>
      </c>
      <c r="E20" s="45"/>
      <c r="F20" s="24"/>
    </row>
    <row r="21" ht="22.8" customHeight="1" spans="1:6">
      <c r="A21" s="6"/>
      <c r="B21" s="43" t="s">
        <v>22</v>
      </c>
      <c r="C21" s="45"/>
      <c r="D21" s="43" t="s">
        <v>32</v>
      </c>
      <c r="E21" s="45"/>
      <c r="F21" s="24"/>
    </row>
    <row r="22" ht="22.8" customHeight="1" spans="1:6">
      <c r="A22" s="6"/>
      <c r="B22" s="43" t="s">
        <v>22</v>
      </c>
      <c r="C22" s="45"/>
      <c r="D22" s="43" t="s">
        <v>33</v>
      </c>
      <c r="E22" s="45"/>
      <c r="F22" s="24"/>
    </row>
    <row r="23" ht="22.8" customHeight="1" spans="1:6">
      <c r="A23" s="6"/>
      <c r="B23" s="43" t="s">
        <v>22</v>
      </c>
      <c r="C23" s="45"/>
      <c r="D23" s="43" t="s">
        <v>34</v>
      </c>
      <c r="E23" s="45"/>
      <c r="F23" s="24"/>
    </row>
    <row r="24" ht="22.8" customHeight="1" spans="1:6">
      <c r="A24" s="6"/>
      <c r="B24" s="43" t="s">
        <v>22</v>
      </c>
      <c r="C24" s="45"/>
      <c r="D24" s="43" t="s">
        <v>35</v>
      </c>
      <c r="E24" s="45"/>
      <c r="F24" s="24"/>
    </row>
    <row r="25" ht="22.8" customHeight="1" spans="1:6">
      <c r="A25" s="6"/>
      <c r="B25" s="43" t="s">
        <v>22</v>
      </c>
      <c r="C25" s="45"/>
      <c r="D25" s="43" t="s">
        <v>36</v>
      </c>
      <c r="E25" s="45">
        <v>62.9775</v>
      </c>
      <c r="F25" s="24"/>
    </row>
    <row r="26" ht="22.8" customHeight="1" spans="1:6">
      <c r="A26" s="6"/>
      <c r="B26" s="43" t="s">
        <v>22</v>
      </c>
      <c r="C26" s="45"/>
      <c r="D26" s="43" t="s">
        <v>37</v>
      </c>
      <c r="E26" s="45"/>
      <c r="F26" s="24"/>
    </row>
    <row r="27" ht="22.8" customHeight="1" spans="1:6">
      <c r="A27" s="6"/>
      <c r="B27" s="43" t="s">
        <v>22</v>
      </c>
      <c r="C27" s="45"/>
      <c r="D27" s="43" t="s">
        <v>38</v>
      </c>
      <c r="E27" s="45"/>
      <c r="F27" s="24"/>
    </row>
    <row r="28" ht="22.8" customHeight="1" spans="1:6">
      <c r="A28" s="6"/>
      <c r="B28" s="43" t="s">
        <v>22</v>
      </c>
      <c r="C28" s="45"/>
      <c r="D28" s="43" t="s">
        <v>39</v>
      </c>
      <c r="E28" s="45"/>
      <c r="F28" s="24"/>
    </row>
    <row r="29" ht="22.8" customHeight="1" spans="1:6">
      <c r="A29" s="6"/>
      <c r="B29" s="43" t="s">
        <v>22</v>
      </c>
      <c r="C29" s="45"/>
      <c r="D29" s="43" t="s">
        <v>40</v>
      </c>
      <c r="E29" s="45"/>
      <c r="F29" s="24"/>
    </row>
    <row r="30" ht="22.8" customHeight="1" spans="1:6">
      <c r="A30" s="6"/>
      <c r="B30" s="43" t="s">
        <v>22</v>
      </c>
      <c r="C30" s="45"/>
      <c r="D30" s="43" t="s">
        <v>41</v>
      </c>
      <c r="E30" s="45"/>
      <c r="F30" s="24"/>
    </row>
    <row r="31" ht="22.8" customHeight="1" spans="1:6">
      <c r="A31" s="6"/>
      <c r="B31" s="43" t="s">
        <v>22</v>
      </c>
      <c r="C31" s="45"/>
      <c r="D31" s="43" t="s">
        <v>42</v>
      </c>
      <c r="E31" s="45"/>
      <c r="F31" s="24"/>
    </row>
    <row r="32" ht="22.8" customHeight="1" spans="1:6">
      <c r="A32" s="6"/>
      <c r="B32" s="43" t="s">
        <v>22</v>
      </c>
      <c r="C32" s="45"/>
      <c r="D32" s="43" t="s">
        <v>43</v>
      </c>
      <c r="E32" s="45"/>
      <c r="F32" s="24"/>
    </row>
    <row r="33" ht="22.8" customHeight="1" spans="1:6">
      <c r="A33" s="6"/>
      <c r="B33" s="43" t="s">
        <v>22</v>
      </c>
      <c r="C33" s="45"/>
      <c r="D33" s="43" t="s">
        <v>44</v>
      </c>
      <c r="E33" s="45"/>
      <c r="F33" s="24"/>
    </row>
    <row r="34" ht="22.8" customHeight="1" spans="1:6">
      <c r="A34" s="6"/>
      <c r="B34" s="43" t="s">
        <v>22</v>
      </c>
      <c r="C34" s="45"/>
      <c r="D34" s="43" t="s">
        <v>45</v>
      </c>
      <c r="E34" s="45"/>
      <c r="F34" s="24"/>
    </row>
    <row r="35" ht="22.8" customHeight="1" spans="1:6">
      <c r="A35" s="6"/>
      <c r="B35" s="43" t="s">
        <v>22</v>
      </c>
      <c r="C35" s="45"/>
      <c r="D35" s="43" t="s">
        <v>46</v>
      </c>
      <c r="E35" s="45"/>
      <c r="F35" s="24"/>
    </row>
    <row r="36" ht="22.8" customHeight="1" spans="1:6">
      <c r="A36" s="9"/>
      <c r="B36" s="40" t="s">
        <v>47</v>
      </c>
      <c r="C36" s="41">
        <f>SUM(C6:C35)</f>
        <v>869.04</v>
      </c>
      <c r="D36" s="40" t="s">
        <v>48</v>
      </c>
      <c r="E36" s="41">
        <f>SUM(E6:E35)</f>
        <v>3505.5948573</v>
      </c>
      <c r="F36" s="25"/>
    </row>
    <row r="37" ht="22.8" customHeight="1" spans="1:6">
      <c r="A37" s="6"/>
      <c r="B37" s="43" t="s">
        <v>49</v>
      </c>
      <c r="C37" s="44">
        <f>'1-1'!N7</f>
        <v>0</v>
      </c>
      <c r="D37" s="43" t="s">
        <v>50</v>
      </c>
      <c r="E37" s="45"/>
      <c r="F37" s="86"/>
    </row>
    <row r="38" ht="22.8" customHeight="1" spans="1:6">
      <c r="A38" s="87"/>
      <c r="B38" s="43" t="s">
        <v>51</v>
      </c>
      <c r="C38" s="44">
        <f>'1-1'!E7</f>
        <v>2636.550413</v>
      </c>
      <c r="D38" s="43" t="s">
        <v>52</v>
      </c>
      <c r="E38" s="45"/>
      <c r="F38" s="86"/>
    </row>
    <row r="39" ht="22.8" customHeight="1" spans="1:6">
      <c r="A39" s="87"/>
      <c r="B39" s="88"/>
      <c r="C39" s="88"/>
      <c r="D39" s="43" t="s">
        <v>53</v>
      </c>
      <c r="E39" s="45"/>
      <c r="F39" s="86"/>
    </row>
    <row r="40" ht="22.8" customHeight="1" spans="1:6">
      <c r="A40" s="89"/>
      <c r="B40" s="40" t="s">
        <v>54</v>
      </c>
      <c r="C40" s="41">
        <f>C36</f>
        <v>869.04</v>
      </c>
      <c r="D40" s="40" t="s">
        <v>55</v>
      </c>
      <c r="E40" s="41">
        <f>E36+E37+E39</f>
        <v>3505.5948573</v>
      </c>
      <c r="F40" s="90"/>
    </row>
    <row r="41" ht="9.75" customHeight="1" spans="1:6">
      <c r="A41" s="83"/>
      <c r="B41" s="83"/>
      <c r="C41" s="91"/>
      <c r="D41" s="91"/>
      <c r="E41" s="83"/>
      <c r="F41" s="92"/>
    </row>
    <row r="55" spans="4:4">
      <c r="D55">
        <v>35055949</v>
      </c>
    </row>
    <row r="56" spans="4:4">
      <c r="D56">
        <v>8501856</v>
      </c>
    </row>
    <row r="57" spans="4:4">
      <c r="D57">
        <v>26554093</v>
      </c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9.25" customWidth="1"/>
    <col min="3" max="3" width="22.5" customWidth="1"/>
    <col min="4" max="4" width="11.25" customWidth="1"/>
    <col min="5" max="5" width="11.625" customWidth="1"/>
    <col min="6" max="6" width="12.25" customWidth="1"/>
    <col min="7" max="7" width="11.75" customWidth="1"/>
    <col min="8" max="8" width="10" customWidth="1"/>
    <col min="9" max="14" width="11.375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7"/>
      <c r="D1" s="28"/>
      <c r="E1" s="28"/>
      <c r="F1" s="28"/>
      <c r="G1" s="27"/>
      <c r="H1" s="27"/>
      <c r="I1" s="27"/>
      <c r="J1" s="27"/>
      <c r="K1" s="27"/>
      <c r="L1" s="27"/>
      <c r="M1" s="27"/>
      <c r="N1" s="20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67"/>
      <c r="G3" s="4"/>
      <c r="H3" s="67"/>
      <c r="I3" s="67"/>
      <c r="J3" s="67"/>
      <c r="K3" s="67"/>
      <c r="L3" s="67"/>
      <c r="M3" s="67"/>
      <c r="N3" s="21" t="s">
        <v>5</v>
      </c>
      <c r="O3" s="22"/>
    </row>
    <row r="4" ht="24.4" customHeight="1" spans="1:15">
      <c r="A4" s="8"/>
      <c r="B4" s="29" t="s">
        <v>8</v>
      </c>
      <c r="C4" s="29"/>
      <c r="D4" s="29" t="s">
        <v>58</v>
      </c>
      <c r="E4" s="29" t="s">
        <v>59</v>
      </c>
      <c r="F4" s="29" t="s">
        <v>60</v>
      </c>
      <c r="G4" s="29" t="s">
        <v>61</v>
      </c>
      <c r="H4" s="29" t="s">
        <v>62</v>
      </c>
      <c r="I4" s="29" t="s">
        <v>63</v>
      </c>
      <c r="J4" s="29" t="s">
        <v>64</v>
      </c>
      <c r="K4" s="29" t="s">
        <v>65</v>
      </c>
      <c r="L4" s="29" t="s">
        <v>66</v>
      </c>
      <c r="M4" s="29" t="s">
        <v>67</v>
      </c>
      <c r="N4" s="29" t="s">
        <v>68</v>
      </c>
      <c r="O4" s="24"/>
    </row>
    <row r="5" ht="24.4" customHeight="1" spans="1:15">
      <c r="A5" s="8"/>
      <c r="B5" s="29" t="s">
        <v>69</v>
      </c>
      <c r="C5" s="29" t="s">
        <v>70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4"/>
    </row>
    <row r="6" ht="24.4" customHeight="1" spans="1:15">
      <c r="A6" s="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4"/>
    </row>
    <row r="7" ht="22.8" customHeight="1" spans="1:15">
      <c r="A7" s="9"/>
      <c r="B7" s="10"/>
      <c r="C7" s="10" t="s">
        <v>71</v>
      </c>
      <c r="D7" s="30">
        <f>D8</f>
        <v>3505.590413</v>
      </c>
      <c r="E7" s="30">
        <f t="shared" ref="E7:N7" si="0">E8</f>
        <v>2636.550413</v>
      </c>
      <c r="F7" s="30">
        <f t="shared" si="0"/>
        <v>850.04</v>
      </c>
      <c r="G7" s="30">
        <f t="shared" si="0"/>
        <v>19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0</v>
      </c>
      <c r="N7" s="30">
        <f t="shared" si="0"/>
        <v>0</v>
      </c>
      <c r="O7" s="25"/>
    </row>
    <row r="8" ht="22.8" customHeight="1" spans="1:15">
      <c r="A8" s="8"/>
      <c r="B8" s="13"/>
      <c r="C8" s="13" t="s">
        <v>22</v>
      </c>
      <c r="D8" s="16">
        <f>SUM(D9)</f>
        <v>3505.590413</v>
      </c>
      <c r="E8" s="16">
        <f t="shared" ref="E8:N8" si="1">SUM(E9)</f>
        <v>2636.550413</v>
      </c>
      <c r="F8" s="16">
        <f t="shared" si="1"/>
        <v>850.04</v>
      </c>
      <c r="G8" s="16">
        <f t="shared" si="1"/>
        <v>19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3"/>
    </row>
    <row r="9" ht="22.8" customHeight="1" spans="1:15">
      <c r="A9" s="8"/>
      <c r="B9" s="13">
        <v>131001</v>
      </c>
      <c r="C9" s="13" t="s">
        <v>72</v>
      </c>
      <c r="D9" s="15">
        <f>SUM(E9:N9)</f>
        <v>3505.590413</v>
      </c>
      <c r="E9" s="17">
        <v>2636.550413</v>
      </c>
      <c r="F9" s="17">
        <v>850.04</v>
      </c>
      <c r="G9" s="17">
        <v>19</v>
      </c>
      <c r="H9" s="17"/>
      <c r="I9" s="17"/>
      <c r="J9" s="17"/>
      <c r="K9" s="17"/>
      <c r="L9" s="17"/>
      <c r="M9" s="17"/>
      <c r="N9" s="17"/>
      <c r="O9" s="23"/>
    </row>
    <row r="10" ht="9.7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2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L19"/>
  <sheetViews>
    <sheetView workbookViewId="0">
      <pane ySplit="6" topLeftCell="A10" activePane="bottomLeft" state="frozen"/>
      <selection/>
      <selection pane="bottomLeft" activeCell="K4" sqref="K4:K6"/>
    </sheetView>
  </sheetViews>
  <sheetFormatPr defaultColWidth="10" defaultRowHeight="13.5"/>
  <cols>
    <col min="1" max="1" width="1.53333333333333" customWidth="1"/>
    <col min="2" max="4" width="6.15" customWidth="1"/>
    <col min="5" max="5" width="10.375" customWidth="1"/>
    <col min="6" max="6" width="24.75" customWidth="1"/>
    <col min="7" max="7" width="12.125" customWidth="1"/>
    <col min="8" max="8" width="13" customWidth="1"/>
    <col min="9" max="9" width="12.75" customWidth="1"/>
    <col min="10" max="10" width="12.5" customWidth="1"/>
    <col min="11" max="11" width="19.75" customWidth="1"/>
    <col min="12" max="12" width="3.575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7"/>
      <c r="F1" s="27"/>
      <c r="G1" s="28"/>
      <c r="H1" s="28"/>
      <c r="I1" s="28"/>
      <c r="J1" s="28"/>
      <c r="K1" s="20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67"/>
      <c r="J3" s="67"/>
      <c r="K3" s="21" t="s">
        <v>5</v>
      </c>
      <c r="L3" s="22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3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3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4"/>
    </row>
    <row r="7" ht="22.8" customHeight="1" spans="1:12">
      <c r="A7" s="9"/>
      <c r="B7" s="10"/>
      <c r="C7" s="10"/>
      <c r="D7" s="10"/>
      <c r="E7" s="10"/>
      <c r="F7" s="10" t="s">
        <v>71</v>
      </c>
      <c r="G7" s="30">
        <f>G8</f>
        <v>3505.5948573</v>
      </c>
      <c r="H7" s="30">
        <f>H8</f>
        <v>0</v>
      </c>
      <c r="I7" s="30">
        <f>I8</f>
        <v>0</v>
      </c>
      <c r="J7" s="30">
        <f>J8</f>
        <v>0</v>
      </c>
      <c r="K7" s="30">
        <f>K8</f>
        <v>0</v>
      </c>
      <c r="L7" s="25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3505.5948573</v>
      </c>
      <c r="H8" s="16">
        <f>H9</f>
        <v>0</v>
      </c>
      <c r="I8" s="16">
        <f>I9</f>
        <v>0</v>
      </c>
      <c r="J8" s="16">
        <f>J9</f>
        <v>0</v>
      </c>
      <c r="K8" s="16">
        <f>K9</f>
        <v>0</v>
      </c>
      <c r="L8" s="23"/>
    </row>
    <row r="9" ht="22.8" customHeight="1" spans="1:12">
      <c r="A9" s="8"/>
      <c r="B9" s="13"/>
      <c r="C9" s="13"/>
      <c r="D9" s="13"/>
      <c r="E9" s="13"/>
      <c r="F9" s="13" t="s">
        <v>72</v>
      </c>
      <c r="G9" s="16">
        <f>SUM(G10:G18)</f>
        <v>3505.5948573</v>
      </c>
      <c r="H9" s="16"/>
      <c r="I9" s="16"/>
      <c r="J9" s="16">
        <f>SUM(J10:J18)</f>
        <v>0</v>
      </c>
      <c r="K9" s="16">
        <f>SUM(K10:K18)</f>
        <v>0</v>
      </c>
      <c r="L9" s="23"/>
    </row>
    <row r="10" ht="22.8" customHeight="1" spans="1:12">
      <c r="A10" s="8"/>
      <c r="B10" s="13" t="s">
        <v>83</v>
      </c>
      <c r="C10" s="13" t="s">
        <v>84</v>
      </c>
      <c r="D10" s="13" t="s">
        <v>85</v>
      </c>
      <c r="E10" s="13" t="s">
        <v>86</v>
      </c>
      <c r="F10" s="13" t="s">
        <v>87</v>
      </c>
      <c r="G10" s="16">
        <f t="shared" ref="G10:G18" si="0">SUM(H10:K10)</f>
        <v>11.4</v>
      </c>
      <c r="H10" s="17"/>
      <c r="I10" s="17">
        <v>11.4</v>
      </c>
      <c r="J10" s="17"/>
      <c r="K10" s="17"/>
      <c r="L10" s="24"/>
    </row>
    <row r="11" ht="22.8" customHeight="1" spans="1:12">
      <c r="A11" s="8"/>
      <c r="B11" s="13" t="s">
        <v>88</v>
      </c>
      <c r="C11" s="13" t="s">
        <v>85</v>
      </c>
      <c r="D11" s="13" t="s">
        <v>85</v>
      </c>
      <c r="E11" s="13" t="s">
        <v>86</v>
      </c>
      <c r="F11" s="84" t="s">
        <v>89</v>
      </c>
      <c r="G11" s="16">
        <f t="shared" si="0"/>
        <v>83.97</v>
      </c>
      <c r="H11" s="17">
        <v>83.97</v>
      </c>
      <c r="I11" s="17"/>
      <c r="J11" s="17"/>
      <c r="K11" s="17"/>
      <c r="L11" s="24"/>
    </row>
    <row r="12" ht="22.8" customHeight="1" spans="1:12">
      <c r="A12" s="8"/>
      <c r="B12" s="13" t="s">
        <v>90</v>
      </c>
      <c r="C12" s="13" t="s">
        <v>91</v>
      </c>
      <c r="D12" s="13" t="s">
        <v>92</v>
      </c>
      <c r="E12" s="13" t="s">
        <v>86</v>
      </c>
      <c r="F12" s="13" t="s">
        <v>93</v>
      </c>
      <c r="G12" s="16">
        <f t="shared" si="0"/>
        <v>41.985</v>
      </c>
      <c r="H12" s="17">
        <v>41.985</v>
      </c>
      <c r="I12" s="17"/>
      <c r="J12" s="17"/>
      <c r="K12" s="17"/>
      <c r="L12" s="24"/>
    </row>
    <row r="13" ht="22.8" customHeight="1" spans="1:12">
      <c r="A13" s="8"/>
      <c r="B13" s="13" t="s">
        <v>94</v>
      </c>
      <c r="C13" s="13" t="s">
        <v>92</v>
      </c>
      <c r="D13" s="13" t="s">
        <v>92</v>
      </c>
      <c r="E13" s="13" t="s">
        <v>86</v>
      </c>
      <c r="F13" s="13" t="s">
        <v>95</v>
      </c>
      <c r="G13" s="16">
        <f t="shared" si="0"/>
        <v>731.4051823</v>
      </c>
      <c r="H13" s="17">
        <v>731.4051823</v>
      </c>
      <c r="I13" s="17"/>
      <c r="J13" s="17"/>
      <c r="K13" s="17"/>
      <c r="L13" s="24"/>
    </row>
    <row r="14" ht="22.8" customHeight="1" spans="1:12">
      <c r="A14" s="8"/>
      <c r="B14" s="13" t="s">
        <v>94</v>
      </c>
      <c r="C14" s="13" t="s">
        <v>96</v>
      </c>
      <c r="D14" s="13" t="s">
        <v>97</v>
      </c>
      <c r="E14" s="13" t="s">
        <v>86</v>
      </c>
      <c r="F14" s="13" t="s">
        <v>98</v>
      </c>
      <c r="G14" s="16">
        <f t="shared" si="0"/>
        <v>21</v>
      </c>
      <c r="H14" s="17"/>
      <c r="I14" s="17">
        <v>21</v>
      </c>
      <c r="J14" s="17"/>
      <c r="K14" s="17"/>
      <c r="L14" s="24"/>
    </row>
    <row r="15" ht="22.8" customHeight="1" spans="1:12">
      <c r="A15" s="8"/>
      <c r="B15" s="13" t="s">
        <v>99</v>
      </c>
      <c r="C15" s="13" t="s">
        <v>100</v>
      </c>
      <c r="D15" s="13" t="s">
        <v>100</v>
      </c>
      <c r="E15" s="13" t="s">
        <v>86</v>
      </c>
      <c r="F15" s="13" t="s">
        <v>101</v>
      </c>
      <c r="G15" s="16">
        <f t="shared" si="0"/>
        <v>2354.5</v>
      </c>
      <c r="H15" s="17"/>
      <c r="I15" s="49">
        <v>2354.5</v>
      </c>
      <c r="J15" s="17"/>
      <c r="K15" s="17"/>
      <c r="L15" s="24"/>
    </row>
    <row r="16" ht="22.8" customHeight="1" spans="1:12">
      <c r="A16" s="8"/>
      <c r="B16" s="13" t="s">
        <v>99</v>
      </c>
      <c r="C16" s="13" t="s">
        <v>85</v>
      </c>
      <c r="D16" s="13" t="s">
        <v>92</v>
      </c>
      <c r="E16" s="13" t="s">
        <v>86</v>
      </c>
      <c r="F16" s="13" t="s">
        <v>102</v>
      </c>
      <c r="G16" s="16">
        <f t="shared" si="0"/>
        <v>194.050131</v>
      </c>
      <c r="H16" s="17"/>
      <c r="I16" s="49">
        <v>194.050131</v>
      </c>
      <c r="J16" s="17"/>
      <c r="K16" s="17"/>
      <c r="L16" s="24"/>
    </row>
    <row r="17" ht="22.8" customHeight="1" spans="1:12">
      <c r="A17" s="8"/>
      <c r="B17" s="13" t="s">
        <v>94</v>
      </c>
      <c r="C17" s="13" t="s">
        <v>103</v>
      </c>
      <c r="D17" s="13" t="s">
        <v>103</v>
      </c>
      <c r="E17" s="13" t="s">
        <v>86</v>
      </c>
      <c r="F17" s="13" t="s">
        <v>104</v>
      </c>
      <c r="G17" s="16">
        <f t="shared" si="0"/>
        <v>4.307044</v>
      </c>
      <c r="H17" s="17"/>
      <c r="I17" s="49">
        <v>4.307044</v>
      </c>
      <c r="J17" s="17"/>
      <c r="K17" s="17"/>
      <c r="L17" s="24"/>
    </row>
    <row r="18" ht="22.8" customHeight="1" spans="1:12">
      <c r="A18" s="8"/>
      <c r="B18" s="13" t="s">
        <v>105</v>
      </c>
      <c r="C18" s="13" t="s">
        <v>97</v>
      </c>
      <c r="D18" s="13" t="s">
        <v>92</v>
      </c>
      <c r="E18" s="13" t="s">
        <v>86</v>
      </c>
      <c r="F18" s="13" t="s">
        <v>106</v>
      </c>
      <c r="G18" s="16">
        <f t="shared" si="0"/>
        <v>62.9775</v>
      </c>
      <c r="H18" s="17">
        <v>62.9775</v>
      </c>
      <c r="I18" s="17"/>
      <c r="J18" s="17"/>
      <c r="K18" s="17"/>
      <c r="L18" s="24"/>
    </row>
    <row r="19" ht="9.75" customHeight="1" spans="1:12">
      <c r="A19" s="18"/>
      <c r="B19" s="19"/>
      <c r="C19" s="19"/>
      <c r="D19" s="19"/>
      <c r="E19" s="19"/>
      <c r="F19" s="18"/>
      <c r="G19" s="85"/>
      <c r="H19" s="18"/>
      <c r="I19" s="18"/>
      <c r="J19" s="19"/>
      <c r="K19" s="19"/>
      <c r="L19" s="26"/>
    </row>
  </sheetData>
  <mergeCells count="13">
    <mergeCell ref="B1:D1"/>
    <mergeCell ref="B2:K2"/>
    <mergeCell ref="B3:F3"/>
    <mergeCell ref="B4:F4"/>
    <mergeCell ref="B5:D5"/>
    <mergeCell ref="A10:A18"/>
    <mergeCell ref="E5:E6"/>
    <mergeCell ref="F5:F6"/>
    <mergeCell ref="G4:G6"/>
    <mergeCell ref="H4:H6"/>
    <mergeCell ref="I4:I6"/>
    <mergeCell ref="J4:J6"/>
    <mergeCell ref="K4:K6"/>
  </mergeCells>
  <pageMargins left="0.984027777777778" right="0.275" top="0.270000010728836" bottom="0.270000010728836" header="0.156944444444444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J34"/>
  <sheetViews>
    <sheetView workbookViewId="0">
      <pane ySplit="5" topLeftCell="A6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customWidth="1"/>
    <col min="2" max="2" width="26.7333333333333" customWidth="1"/>
    <col min="3" max="3" width="13.075" customWidth="1"/>
    <col min="4" max="4" width="23.0166666666667" customWidth="1"/>
    <col min="5" max="5" width="10.75" customWidth="1"/>
    <col min="6" max="6" width="12.625" customWidth="1"/>
    <col min="7" max="7" width="14.625" customWidth="1"/>
    <col min="8" max="8" width="16.625" customWidth="1"/>
    <col min="9" max="9" width="1.53333333333333" customWidth="1"/>
    <col min="10" max="12" width="9.76666666666667" customWidth="1"/>
  </cols>
  <sheetData>
    <row r="1" ht="16.25" customHeight="1" spans="1:9">
      <c r="A1" s="75"/>
      <c r="B1" s="2"/>
      <c r="C1" s="76"/>
      <c r="D1" s="76"/>
      <c r="E1" s="27"/>
      <c r="F1" s="27"/>
      <c r="G1" s="27"/>
      <c r="H1" s="77" t="s">
        <v>107</v>
      </c>
      <c r="I1" s="71" t="s">
        <v>2</v>
      </c>
    </row>
    <row r="2" ht="22.8" customHeight="1" spans="1:9">
      <c r="A2" s="76"/>
      <c r="B2" s="78" t="s">
        <v>108</v>
      </c>
      <c r="C2" s="78"/>
      <c r="D2" s="78"/>
      <c r="E2" s="78"/>
      <c r="F2" s="78"/>
      <c r="G2" s="78"/>
      <c r="H2" s="78"/>
      <c r="I2" s="71"/>
    </row>
    <row r="3" ht="19.55" customHeight="1" spans="1:9">
      <c r="A3" s="79"/>
      <c r="B3" s="5" t="s">
        <v>4</v>
      </c>
      <c r="C3" s="5"/>
      <c r="D3" s="51"/>
      <c r="E3" s="51"/>
      <c r="F3" s="51"/>
      <c r="G3" s="51"/>
      <c r="H3" s="80" t="s">
        <v>5</v>
      </c>
      <c r="I3" s="72"/>
    </row>
    <row r="4" ht="24.4" customHeight="1" spans="1:9">
      <c r="A4" s="81"/>
      <c r="B4" s="38" t="s">
        <v>6</v>
      </c>
      <c r="C4" s="38"/>
      <c r="D4" s="38" t="s">
        <v>7</v>
      </c>
      <c r="E4" s="38"/>
      <c r="F4" s="38"/>
      <c r="G4" s="38"/>
      <c r="H4" s="38"/>
      <c r="I4" s="48"/>
    </row>
    <row r="5" ht="24.4" customHeight="1" spans="1:9">
      <c r="A5" s="81"/>
      <c r="B5" s="38" t="s">
        <v>8</v>
      </c>
      <c r="C5" s="38" t="s">
        <v>9</v>
      </c>
      <c r="D5" s="38" t="s">
        <v>8</v>
      </c>
      <c r="E5" s="38" t="s">
        <v>58</v>
      </c>
      <c r="F5" s="82" t="s">
        <v>109</v>
      </c>
      <c r="G5" s="82" t="s">
        <v>110</v>
      </c>
      <c r="H5" s="82" t="s">
        <v>111</v>
      </c>
      <c r="I5" s="48"/>
    </row>
    <row r="6" ht="22.8" customHeight="1" spans="1:9">
      <c r="A6" s="6"/>
      <c r="B6" s="43" t="s">
        <v>112</v>
      </c>
      <c r="C6" s="44">
        <f>SUM(C7:C9)</f>
        <v>869.04</v>
      </c>
      <c r="D6" s="43" t="s">
        <v>113</v>
      </c>
      <c r="E6" s="44">
        <f>F6+G6+H6</f>
        <v>3505.5948573</v>
      </c>
      <c r="F6" s="45">
        <f>SUM(F7:F33)</f>
        <v>3484.5948573</v>
      </c>
      <c r="G6" s="45">
        <f>SUM(G7:G33)</f>
        <v>21</v>
      </c>
      <c r="H6" s="45">
        <f>SUM(H7:H33)</f>
        <v>0</v>
      </c>
      <c r="I6" s="24"/>
    </row>
    <row r="7" ht="22.8" customHeight="1" spans="1:10">
      <c r="A7" s="6"/>
      <c r="B7" s="43" t="s">
        <v>114</v>
      </c>
      <c r="C7" s="44">
        <f>'2-1 '!H7</f>
        <v>850.04</v>
      </c>
      <c r="D7" s="43" t="s">
        <v>115</v>
      </c>
      <c r="E7" s="44">
        <f t="shared" ref="E7:E33" si="0">F7+G7+H7</f>
        <v>11.4</v>
      </c>
      <c r="F7" s="49">
        <v>11.4</v>
      </c>
      <c r="G7" s="45"/>
      <c r="H7" s="45"/>
      <c r="I7" s="24"/>
      <c r="J7" s="49">
        <v>4</v>
      </c>
    </row>
    <row r="8" ht="22.8" customHeight="1" spans="1:9">
      <c r="A8" s="6"/>
      <c r="B8" s="43" t="s">
        <v>116</v>
      </c>
      <c r="C8" s="44">
        <f>'2-1 '!K7</f>
        <v>19</v>
      </c>
      <c r="D8" s="43" t="s">
        <v>117</v>
      </c>
      <c r="E8" s="44">
        <f t="shared" si="0"/>
        <v>0</v>
      </c>
      <c r="F8" s="45"/>
      <c r="G8" s="45"/>
      <c r="H8" s="45"/>
      <c r="I8" s="24"/>
    </row>
    <row r="9" ht="22.8" customHeight="1" spans="1:9">
      <c r="A9" s="6"/>
      <c r="B9" s="43" t="s">
        <v>118</v>
      </c>
      <c r="C9" s="44">
        <f>'2-1 '!N7</f>
        <v>0</v>
      </c>
      <c r="D9" s="43" t="s">
        <v>119</v>
      </c>
      <c r="E9" s="44">
        <f t="shared" si="0"/>
        <v>0</v>
      </c>
      <c r="F9" s="45"/>
      <c r="G9" s="45"/>
      <c r="H9" s="45"/>
      <c r="I9" s="24"/>
    </row>
    <row r="10" ht="22.8" customHeight="1" spans="1:9">
      <c r="A10" s="6"/>
      <c r="B10" s="43" t="s">
        <v>120</v>
      </c>
      <c r="C10" s="44">
        <f>SUM(C11:C13)</f>
        <v>2636.550413</v>
      </c>
      <c r="D10" s="43" t="s">
        <v>121</v>
      </c>
      <c r="E10" s="44">
        <f t="shared" si="0"/>
        <v>0</v>
      </c>
      <c r="F10" s="45"/>
      <c r="G10" s="45"/>
      <c r="H10" s="45"/>
      <c r="I10" s="24"/>
    </row>
    <row r="11" ht="22.8" customHeight="1" spans="1:9">
      <c r="A11" s="6"/>
      <c r="B11" s="43" t="s">
        <v>114</v>
      </c>
      <c r="C11" s="44">
        <f>'2-1 '!AB7</f>
        <v>2634.550413</v>
      </c>
      <c r="D11" s="43" t="s">
        <v>122</v>
      </c>
      <c r="E11" s="44">
        <f t="shared" si="0"/>
        <v>0</v>
      </c>
      <c r="F11" s="45"/>
      <c r="G11" s="45"/>
      <c r="H11" s="45"/>
      <c r="I11" s="24"/>
    </row>
    <row r="12" ht="21" customHeight="1" spans="1:9">
      <c r="A12" s="6"/>
      <c r="B12" s="43" t="s">
        <v>116</v>
      </c>
      <c r="C12" s="44">
        <f>'2-1 '!AE7</f>
        <v>2</v>
      </c>
      <c r="D12" s="43" t="s">
        <v>123</v>
      </c>
      <c r="E12" s="44">
        <f t="shared" si="0"/>
        <v>0</v>
      </c>
      <c r="F12" s="45"/>
      <c r="G12" s="45"/>
      <c r="H12" s="45"/>
      <c r="I12" s="24"/>
    </row>
    <row r="13" ht="22.8" customHeight="1" spans="1:9">
      <c r="A13" s="6"/>
      <c r="B13" s="43" t="s">
        <v>118</v>
      </c>
      <c r="C13" s="44">
        <f>'2-1 '!AH7</f>
        <v>0</v>
      </c>
      <c r="D13" s="43" t="s">
        <v>124</v>
      </c>
      <c r="E13" s="44">
        <f t="shared" si="0"/>
        <v>0</v>
      </c>
      <c r="F13" s="45"/>
      <c r="G13" s="45"/>
      <c r="H13" s="45"/>
      <c r="I13" s="24"/>
    </row>
    <row r="14" ht="22.8" customHeight="1" spans="1:9">
      <c r="A14" s="6"/>
      <c r="B14" s="43" t="s">
        <v>125</v>
      </c>
      <c r="C14" s="45"/>
      <c r="D14" s="43" t="s">
        <v>126</v>
      </c>
      <c r="E14" s="44">
        <f t="shared" si="0"/>
        <v>83.97</v>
      </c>
      <c r="F14" s="45">
        <v>83.97</v>
      </c>
      <c r="G14" s="45"/>
      <c r="H14" s="45"/>
      <c r="I14" s="24"/>
    </row>
    <row r="15" ht="22.8" customHeight="1" spans="1:9">
      <c r="A15" s="6"/>
      <c r="B15" s="43" t="s">
        <v>125</v>
      </c>
      <c r="C15" s="45"/>
      <c r="D15" s="43" t="s">
        <v>127</v>
      </c>
      <c r="E15" s="44">
        <f t="shared" si="0"/>
        <v>0</v>
      </c>
      <c r="F15" s="45"/>
      <c r="G15" s="45"/>
      <c r="H15" s="45"/>
      <c r="I15" s="24"/>
    </row>
    <row r="16" ht="22.8" customHeight="1" spans="1:9">
      <c r="A16" s="6"/>
      <c r="B16" s="43" t="s">
        <v>125</v>
      </c>
      <c r="C16" s="45"/>
      <c r="D16" s="43" t="s">
        <v>128</v>
      </c>
      <c r="E16" s="44">
        <f t="shared" si="0"/>
        <v>41.985</v>
      </c>
      <c r="F16" s="45">
        <v>41.985</v>
      </c>
      <c r="G16" s="45"/>
      <c r="H16" s="45"/>
      <c r="I16" s="24"/>
    </row>
    <row r="17" ht="22.8" customHeight="1" spans="1:9">
      <c r="A17" s="6"/>
      <c r="B17" s="43" t="s">
        <v>125</v>
      </c>
      <c r="C17" s="45"/>
      <c r="D17" s="43" t="s">
        <v>129</v>
      </c>
      <c r="E17" s="44">
        <f t="shared" si="0"/>
        <v>2548.550131</v>
      </c>
      <c r="F17" s="45">
        <v>2548.550131</v>
      </c>
      <c r="G17" s="45"/>
      <c r="H17" s="45"/>
      <c r="I17" s="24"/>
    </row>
    <row r="18" ht="22.8" customHeight="1" spans="1:9">
      <c r="A18" s="6"/>
      <c r="B18" s="43" t="s">
        <v>125</v>
      </c>
      <c r="C18" s="45"/>
      <c r="D18" s="43" t="s">
        <v>130</v>
      </c>
      <c r="E18" s="44">
        <f t="shared" si="0"/>
        <v>756.7122263</v>
      </c>
      <c r="F18" s="45">
        <v>735.7122263</v>
      </c>
      <c r="G18" s="45">
        <f>19+2</f>
        <v>21</v>
      </c>
      <c r="H18" s="45"/>
      <c r="I18" s="24"/>
    </row>
    <row r="19" ht="22.8" customHeight="1" spans="1:9">
      <c r="A19" s="6"/>
      <c r="B19" s="43" t="s">
        <v>125</v>
      </c>
      <c r="C19" s="45"/>
      <c r="D19" s="43" t="s">
        <v>131</v>
      </c>
      <c r="E19" s="44">
        <f t="shared" si="0"/>
        <v>0</v>
      </c>
      <c r="F19" s="45"/>
      <c r="G19" s="45"/>
      <c r="H19" s="45"/>
      <c r="I19" s="24"/>
    </row>
    <row r="20" ht="22.8" customHeight="1" spans="1:9">
      <c r="A20" s="6"/>
      <c r="B20" s="43" t="s">
        <v>125</v>
      </c>
      <c r="C20" s="45"/>
      <c r="D20" s="43" t="s">
        <v>132</v>
      </c>
      <c r="E20" s="44">
        <f t="shared" si="0"/>
        <v>0</v>
      </c>
      <c r="F20" s="45"/>
      <c r="G20" s="45"/>
      <c r="H20" s="45"/>
      <c r="I20" s="24"/>
    </row>
    <row r="21" ht="22.8" customHeight="1" spans="1:9">
      <c r="A21" s="6"/>
      <c r="B21" s="43" t="s">
        <v>125</v>
      </c>
      <c r="C21" s="45"/>
      <c r="D21" s="43" t="s">
        <v>133</v>
      </c>
      <c r="E21" s="44">
        <f t="shared" si="0"/>
        <v>0</v>
      </c>
      <c r="F21" s="45"/>
      <c r="G21" s="45"/>
      <c r="H21" s="45"/>
      <c r="I21" s="24"/>
    </row>
    <row r="22" ht="22.8" customHeight="1" spans="1:9">
      <c r="A22" s="6"/>
      <c r="B22" s="43" t="s">
        <v>125</v>
      </c>
      <c r="C22" s="45"/>
      <c r="D22" s="43" t="s">
        <v>134</v>
      </c>
      <c r="E22" s="44">
        <f t="shared" si="0"/>
        <v>0</v>
      </c>
      <c r="F22" s="45"/>
      <c r="G22" s="45"/>
      <c r="H22" s="45"/>
      <c r="I22" s="24"/>
    </row>
    <row r="23" ht="22.8" customHeight="1" spans="1:9">
      <c r="A23" s="6"/>
      <c r="B23" s="43" t="s">
        <v>125</v>
      </c>
      <c r="C23" s="45"/>
      <c r="D23" s="43" t="s">
        <v>135</v>
      </c>
      <c r="E23" s="44">
        <f t="shared" si="0"/>
        <v>0</v>
      </c>
      <c r="F23" s="45"/>
      <c r="G23" s="45"/>
      <c r="H23" s="45"/>
      <c r="I23" s="24"/>
    </row>
    <row r="24" ht="22.8" customHeight="1" spans="1:9">
      <c r="A24" s="6"/>
      <c r="B24" s="43" t="s">
        <v>125</v>
      </c>
      <c r="C24" s="45"/>
      <c r="D24" s="43" t="s">
        <v>136</v>
      </c>
      <c r="E24" s="44">
        <f t="shared" si="0"/>
        <v>0</v>
      </c>
      <c r="F24" s="45"/>
      <c r="G24" s="45"/>
      <c r="H24" s="45"/>
      <c r="I24" s="24"/>
    </row>
    <row r="25" ht="22.8" customHeight="1" spans="1:9">
      <c r="A25" s="6"/>
      <c r="B25" s="43" t="s">
        <v>125</v>
      </c>
      <c r="C25" s="45"/>
      <c r="D25" s="43" t="s">
        <v>137</v>
      </c>
      <c r="E25" s="44">
        <f t="shared" si="0"/>
        <v>0</v>
      </c>
      <c r="F25" s="45"/>
      <c r="G25" s="45"/>
      <c r="H25" s="45"/>
      <c r="I25" s="24"/>
    </row>
    <row r="26" ht="22.8" customHeight="1" spans="1:9">
      <c r="A26" s="6"/>
      <c r="B26" s="43" t="s">
        <v>125</v>
      </c>
      <c r="C26" s="45"/>
      <c r="D26" s="43" t="s">
        <v>138</v>
      </c>
      <c r="E26" s="44">
        <f t="shared" si="0"/>
        <v>62.9775</v>
      </c>
      <c r="F26" s="45">
        <v>62.9775</v>
      </c>
      <c r="G26" s="45"/>
      <c r="H26" s="45"/>
      <c r="I26" s="24"/>
    </row>
    <row r="27" ht="22.8" customHeight="1" spans="1:9">
      <c r="A27" s="6"/>
      <c r="B27" s="43" t="s">
        <v>125</v>
      </c>
      <c r="C27" s="45"/>
      <c r="D27" s="43" t="s">
        <v>139</v>
      </c>
      <c r="E27" s="44">
        <f t="shared" si="0"/>
        <v>0</v>
      </c>
      <c r="F27" s="45"/>
      <c r="G27" s="45"/>
      <c r="H27" s="45"/>
      <c r="I27" s="24"/>
    </row>
    <row r="28" ht="22.8" customHeight="1" spans="1:9">
      <c r="A28" s="6"/>
      <c r="B28" s="43" t="s">
        <v>125</v>
      </c>
      <c r="C28" s="45"/>
      <c r="D28" s="43" t="s">
        <v>140</v>
      </c>
      <c r="E28" s="44">
        <f t="shared" si="0"/>
        <v>0</v>
      </c>
      <c r="F28" s="45"/>
      <c r="G28" s="45"/>
      <c r="H28" s="45"/>
      <c r="I28" s="24"/>
    </row>
    <row r="29" ht="22.8" customHeight="1" spans="1:9">
      <c r="A29" s="6"/>
      <c r="B29" s="43" t="s">
        <v>125</v>
      </c>
      <c r="C29" s="45"/>
      <c r="D29" s="43" t="s">
        <v>141</v>
      </c>
      <c r="E29" s="44">
        <f t="shared" si="0"/>
        <v>0</v>
      </c>
      <c r="F29" s="45"/>
      <c r="G29" s="45"/>
      <c r="H29" s="45"/>
      <c r="I29" s="24"/>
    </row>
    <row r="30" ht="22.8" customHeight="1" spans="1:9">
      <c r="A30" s="6"/>
      <c r="B30" s="43" t="s">
        <v>125</v>
      </c>
      <c r="C30" s="45"/>
      <c r="D30" s="43" t="s">
        <v>142</v>
      </c>
      <c r="E30" s="44">
        <f t="shared" si="0"/>
        <v>0</v>
      </c>
      <c r="F30" s="45"/>
      <c r="G30" s="45"/>
      <c r="H30" s="45"/>
      <c r="I30" s="24"/>
    </row>
    <row r="31" ht="22.8" customHeight="1" spans="1:9">
      <c r="A31" s="6"/>
      <c r="B31" s="43" t="s">
        <v>125</v>
      </c>
      <c r="C31" s="45"/>
      <c r="D31" s="43" t="s">
        <v>143</v>
      </c>
      <c r="E31" s="44">
        <f t="shared" si="0"/>
        <v>0</v>
      </c>
      <c r="F31" s="45"/>
      <c r="G31" s="45"/>
      <c r="H31" s="45"/>
      <c r="I31" s="24"/>
    </row>
    <row r="32" ht="22.8" customHeight="1" spans="1:9">
      <c r="A32" s="6"/>
      <c r="B32" s="43" t="s">
        <v>125</v>
      </c>
      <c r="C32" s="45"/>
      <c r="D32" s="43" t="s">
        <v>144</v>
      </c>
      <c r="E32" s="44">
        <f t="shared" si="0"/>
        <v>0</v>
      </c>
      <c r="F32" s="45"/>
      <c r="G32" s="45"/>
      <c r="H32" s="45"/>
      <c r="I32" s="24"/>
    </row>
    <row r="33" ht="22.8" customHeight="1" spans="1:9">
      <c r="A33" s="6"/>
      <c r="B33" s="43" t="s">
        <v>125</v>
      </c>
      <c r="C33" s="45"/>
      <c r="D33" s="43" t="s">
        <v>145</v>
      </c>
      <c r="E33" s="44">
        <f t="shared" si="0"/>
        <v>0</v>
      </c>
      <c r="F33" s="45"/>
      <c r="G33" s="45"/>
      <c r="H33" s="45"/>
      <c r="I33" s="24"/>
    </row>
    <row r="34" ht="9.75" customHeight="1" spans="1:9">
      <c r="A34" s="83"/>
      <c r="B34" s="83"/>
      <c r="C34" s="83"/>
      <c r="D34" s="39"/>
      <c r="E34" s="83"/>
      <c r="F34" s="83"/>
      <c r="G34" s="83"/>
      <c r="H34" s="83"/>
      <c r="I34" s="50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196527777777778" top="0.270000010728836" bottom="0.270000010728836" header="0" footer="0"/>
  <pageSetup paperSize="9" scale="7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AN48"/>
  <sheetViews>
    <sheetView topLeftCell="F1" workbookViewId="0">
      <pane ySplit="6" topLeftCell="A31" activePane="bottomLeft" state="frozen"/>
      <selection/>
      <selection pane="bottomLeft" activeCell="Q10" sqref="Q10"/>
    </sheetView>
  </sheetViews>
  <sheetFormatPr defaultColWidth="10" defaultRowHeight="13.5"/>
  <cols>
    <col min="1" max="1" width="1.53333333333333" customWidth="1"/>
    <col min="2" max="3" width="6.15" customWidth="1"/>
    <col min="4" max="4" width="8.125" customWidth="1"/>
    <col min="5" max="5" width="24.625" customWidth="1"/>
    <col min="6" max="13" width="10.2583333333333" customWidth="1"/>
    <col min="14" max="26" width="5" customWidth="1"/>
    <col min="27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7"/>
      <c r="E1" s="27"/>
      <c r="F1" s="1"/>
      <c r="G1" s="1"/>
      <c r="H1" s="1"/>
      <c r="I1" s="27"/>
      <c r="J1" s="27"/>
      <c r="K1" s="1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36" t="s">
        <v>146</v>
      </c>
      <c r="AN1" s="71"/>
    </row>
    <row r="2" ht="22.8" customHeight="1" spans="1:40">
      <c r="A2" s="1"/>
      <c r="B2" s="3" t="s">
        <v>147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71"/>
    </row>
    <row r="3" ht="19.55" customHeight="1" spans="1:40">
      <c r="A3" s="4"/>
      <c r="B3" s="5" t="s">
        <v>4</v>
      </c>
      <c r="C3" s="5"/>
      <c r="D3" s="5"/>
      <c r="E3" s="5"/>
      <c r="F3" s="51"/>
      <c r="G3" s="4"/>
      <c r="H3" s="37"/>
      <c r="I3" s="51"/>
      <c r="J3" s="51"/>
      <c r="K3" s="67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37" t="s">
        <v>5</v>
      </c>
      <c r="AM3" s="37"/>
      <c r="AN3" s="72"/>
    </row>
    <row r="4" ht="33" customHeight="1" spans="1:40">
      <c r="A4" s="6"/>
      <c r="B4" s="38" t="s">
        <v>8</v>
      </c>
      <c r="C4" s="38"/>
      <c r="D4" s="38"/>
      <c r="E4" s="38"/>
      <c r="F4" s="38" t="s">
        <v>148</v>
      </c>
      <c r="G4" s="38" t="s">
        <v>149</v>
      </c>
      <c r="H4" s="38"/>
      <c r="I4" s="38"/>
      <c r="J4" s="38"/>
      <c r="K4" s="38"/>
      <c r="L4" s="38"/>
      <c r="M4" s="38"/>
      <c r="N4" s="38"/>
      <c r="O4" s="38"/>
      <c r="P4" s="38"/>
      <c r="Q4" s="38" t="s">
        <v>150</v>
      </c>
      <c r="R4" s="38"/>
      <c r="S4" s="38"/>
      <c r="T4" s="38"/>
      <c r="U4" s="38"/>
      <c r="V4" s="38"/>
      <c r="W4" s="38"/>
      <c r="X4" s="38"/>
      <c r="Y4" s="38"/>
      <c r="Z4" s="38"/>
      <c r="AA4" s="38" t="s">
        <v>151</v>
      </c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48"/>
    </row>
    <row r="5" ht="33" customHeight="1" spans="1:40">
      <c r="A5" s="6"/>
      <c r="B5" s="38" t="s">
        <v>79</v>
      </c>
      <c r="C5" s="38"/>
      <c r="D5" s="38" t="s">
        <v>69</v>
      </c>
      <c r="E5" s="38" t="s">
        <v>70</v>
      </c>
      <c r="F5" s="38"/>
      <c r="G5" s="38" t="s">
        <v>58</v>
      </c>
      <c r="H5" s="38" t="s">
        <v>152</v>
      </c>
      <c r="I5" s="38"/>
      <c r="J5" s="38"/>
      <c r="K5" s="38" t="s">
        <v>153</v>
      </c>
      <c r="L5" s="38"/>
      <c r="M5" s="38"/>
      <c r="N5" s="68" t="s">
        <v>154</v>
      </c>
      <c r="O5" s="68"/>
      <c r="P5" s="68"/>
      <c r="Q5" s="38" t="s">
        <v>58</v>
      </c>
      <c r="R5" s="68" t="s">
        <v>152</v>
      </c>
      <c r="S5" s="68"/>
      <c r="T5" s="68"/>
      <c r="U5" s="68" t="s">
        <v>153</v>
      </c>
      <c r="V5" s="68"/>
      <c r="W5" s="68"/>
      <c r="X5" s="68" t="s">
        <v>154</v>
      </c>
      <c r="Y5" s="68"/>
      <c r="Z5" s="68"/>
      <c r="AA5" s="38" t="s">
        <v>58</v>
      </c>
      <c r="AB5" s="38" t="s">
        <v>152</v>
      </c>
      <c r="AC5" s="38"/>
      <c r="AD5" s="38"/>
      <c r="AE5" s="38" t="s">
        <v>153</v>
      </c>
      <c r="AF5" s="38"/>
      <c r="AG5" s="38"/>
      <c r="AH5" s="38" t="s">
        <v>154</v>
      </c>
      <c r="AI5" s="38"/>
      <c r="AJ5" s="38"/>
      <c r="AK5" s="38" t="s">
        <v>155</v>
      </c>
      <c r="AL5" s="38"/>
      <c r="AM5" s="38"/>
      <c r="AN5" s="48"/>
    </row>
    <row r="6" ht="33" customHeight="1" spans="1:40">
      <c r="A6" s="39"/>
      <c r="B6" s="38" t="s">
        <v>80</v>
      </c>
      <c r="C6" s="38" t="s">
        <v>81</v>
      </c>
      <c r="D6" s="38"/>
      <c r="E6" s="38"/>
      <c r="F6" s="38"/>
      <c r="G6" s="38"/>
      <c r="H6" s="38" t="s">
        <v>156</v>
      </c>
      <c r="I6" s="38" t="s">
        <v>75</v>
      </c>
      <c r="J6" s="38" t="s">
        <v>76</v>
      </c>
      <c r="K6" s="38" t="s">
        <v>156</v>
      </c>
      <c r="L6" s="38" t="s">
        <v>75</v>
      </c>
      <c r="M6" s="38" t="s">
        <v>76</v>
      </c>
      <c r="N6" s="68" t="s">
        <v>156</v>
      </c>
      <c r="O6" s="68" t="s">
        <v>75</v>
      </c>
      <c r="P6" s="68" t="s">
        <v>76</v>
      </c>
      <c r="Q6" s="38"/>
      <c r="R6" s="68" t="s">
        <v>156</v>
      </c>
      <c r="S6" s="68" t="s">
        <v>75</v>
      </c>
      <c r="T6" s="68" t="s">
        <v>76</v>
      </c>
      <c r="U6" s="68" t="s">
        <v>156</v>
      </c>
      <c r="V6" s="68" t="s">
        <v>75</v>
      </c>
      <c r="W6" s="68" t="s">
        <v>76</v>
      </c>
      <c r="X6" s="68" t="s">
        <v>156</v>
      </c>
      <c r="Y6" s="68" t="s">
        <v>75</v>
      </c>
      <c r="Z6" s="68" t="s">
        <v>76</v>
      </c>
      <c r="AA6" s="38"/>
      <c r="AB6" s="38" t="s">
        <v>156</v>
      </c>
      <c r="AC6" s="38" t="s">
        <v>75</v>
      </c>
      <c r="AD6" s="38" t="s">
        <v>76</v>
      </c>
      <c r="AE6" s="38" t="s">
        <v>156</v>
      </c>
      <c r="AF6" s="38" t="s">
        <v>75</v>
      </c>
      <c r="AG6" s="38" t="s">
        <v>76</v>
      </c>
      <c r="AH6" s="38" t="s">
        <v>156</v>
      </c>
      <c r="AI6" s="38" t="s">
        <v>75</v>
      </c>
      <c r="AJ6" s="38" t="s">
        <v>76</v>
      </c>
      <c r="AK6" s="38" t="s">
        <v>156</v>
      </c>
      <c r="AL6" s="38" t="s">
        <v>75</v>
      </c>
      <c r="AM6" s="38" t="s">
        <v>76</v>
      </c>
      <c r="AN6" s="48"/>
    </row>
    <row r="7" ht="22.8" customHeight="1" spans="1:40">
      <c r="A7" s="6"/>
      <c r="B7" s="40"/>
      <c r="C7" s="40"/>
      <c r="D7" s="40"/>
      <c r="E7" s="10" t="s">
        <v>71</v>
      </c>
      <c r="F7" s="56">
        <f t="shared" ref="F7:J7" si="0">F8</f>
        <v>3505.590413</v>
      </c>
      <c r="G7" s="56">
        <f t="shared" ref="G7:G21" si="1">H7+K7+N7</f>
        <v>869.04</v>
      </c>
      <c r="H7" s="57">
        <f t="shared" ref="H7:H21" si="2">I7+J7</f>
        <v>850.04</v>
      </c>
      <c r="I7" s="56">
        <f t="shared" si="0"/>
        <v>842.64</v>
      </c>
      <c r="J7" s="69">
        <f t="shared" si="0"/>
        <v>7.4</v>
      </c>
      <c r="K7" s="45">
        <f t="shared" ref="K7:K21" si="3">L7+M7</f>
        <v>19</v>
      </c>
      <c r="L7" s="69">
        <f>L8</f>
        <v>0</v>
      </c>
      <c r="M7" s="69">
        <f>M8</f>
        <v>19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56">
        <f>AA8</f>
        <v>2636.550413</v>
      </c>
      <c r="AB7" s="56">
        <f t="shared" ref="AB7:AB47" si="4">AC7+AD7</f>
        <v>2634.550413</v>
      </c>
      <c r="AC7" s="69">
        <f t="shared" ref="AC7:AG7" si="5">AC8</f>
        <v>81.693238</v>
      </c>
      <c r="AD7" s="69">
        <f t="shared" si="5"/>
        <v>2552.857175</v>
      </c>
      <c r="AE7" s="56">
        <f t="shared" ref="AE7:AE47" si="6">AF7+AG7</f>
        <v>2</v>
      </c>
      <c r="AF7" s="69">
        <f t="shared" si="5"/>
        <v>2</v>
      </c>
      <c r="AG7" s="69">
        <f t="shared" si="5"/>
        <v>0</v>
      </c>
      <c r="AH7" s="56">
        <f t="shared" ref="AH7:AH47" si="7">AI7+AJ7</f>
        <v>0</v>
      </c>
      <c r="AI7" s="69">
        <f>AI8</f>
        <v>0</v>
      </c>
      <c r="AJ7" s="69">
        <f>AJ8</f>
        <v>0</v>
      </c>
      <c r="AK7" s="56">
        <f t="shared" ref="AK7:AK22" si="8">AL7+AM7</f>
        <v>0</v>
      </c>
      <c r="AL7" s="69">
        <f>AL8</f>
        <v>0</v>
      </c>
      <c r="AM7" s="69">
        <f>AM8</f>
        <v>0</v>
      </c>
      <c r="AN7" s="48"/>
    </row>
    <row r="8" ht="22.8" customHeight="1" spans="1:40">
      <c r="A8" s="6"/>
      <c r="B8" s="42" t="s">
        <v>22</v>
      </c>
      <c r="C8" s="42" t="s">
        <v>22</v>
      </c>
      <c r="D8" s="43"/>
      <c r="E8" s="43" t="s">
        <v>22</v>
      </c>
      <c r="F8" s="57">
        <f t="shared" ref="F8:J8" si="9">F9</f>
        <v>3505.590413</v>
      </c>
      <c r="G8" s="57">
        <f t="shared" si="1"/>
        <v>869.04</v>
      </c>
      <c r="H8" s="57">
        <f t="shared" si="2"/>
        <v>850.04</v>
      </c>
      <c r="I8" s="57">
        <f t="shared" si="9"/>
        <v>842.64</v>
      </c>
      <c r="J8" s="45">
        <f t="shared" si="9"/>
        <v>7.4</v>
      </c>
      <c r="K8" s="45">
        <f t="shared" si="3"/>
        <v>19</v>
      </c>
      <c r="L8" s="45">
        <f>L9</f>
        <v>0</v>
      </c>
      <c r="M8" s="45">
        <f>M9</f>
        <v>19</v>
      </c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57">
        <f>AB8+AE8+AH8+AK8</f>
        <v>2636.550413</v>
      </c>
      <c r="AB8" s="57">
        <f t="shared" si="4"/>
        <v>2634.550413</v>
      </c>
      <c r="AC8" s="45">
        <f t="shared" ref="AC8:AG8" si="10">AC9</f>
        <v>81.693238</v>
      </c>
      <c r="AD8" s="45">
        <f t="shared" si="10"/>
        <v>2552.857175</v>
      </c>
      <c r="AE8" s="57">
        <f t="shared" si="6"/>
        <v>2</v>
      </c>
      <c r="AF8" s="45">
        <f t="shared" si="10"/>
        <v>2</v>
      </c>
      <c r="AG8" s="45">
        <f t="shared" si="10"/>
        <v>0</v>
      </c>
      <c r="AH8" s="57">
        <f t="shared" si="7"/>
        <v>0</v>
      </c>
      <c r="AI8" s="45">
        <f>AI9</f>
        <v>0</v>
      </c>
      <c r="AJ8" s="45">
        <f>AJ9</f>
        <v>0</v>
      </c>
      <c r="AK8" s="57">
        <f t="shared" si="8"/>
        <v>0</v>
      </c>
      <c r="AL8" s="45">
        <f>AL9</f>
        <v>0</v>
      </c>
      <c r="AM8" s="45">
        <f>AM9</f>
        <v>0</v>
      </c>
      <c r="AN8" s="48"/>
    </row>
    <row r="9" ht="22.8" customHeight="1" spans="1:40">
      <c r="A9" s="6"/>
      <c r="B9" s="42" t="s">
        <v>22</v>
      </c>
      <c r="C9" s="42" t="s">
        <v>22</v>
      </c>
      <c r="D9" s="43"/>
      <c r="E9" s="58" t="s">
        <v>157</v>
      </c>
      <c r="F9" s="57">
        <f>F10+F23+F43</f>
        <v>3505.590413</v>
      </c>
      <c r="G9" s="57">
        <f t="shared" si="1"/>
        <v>869.04</v>
      </c>
      <c r="H9" s="57">
        <f t="shared" si="2"/>
        <v>850.04</v>
      </c>
      <c r="I9" s="57">
        <f t="shared" ref="F9:J9" si="11">I10+I23+I43</f>
        <v>842.64</v>
      </c>
      <c r="J9" s="45">
        <f t="shared" si="11"/>
        <v>7.4</v>
      </c>
      <c r="K9" s="45">
        <f t="shared" si="3"/>
        <v>19</v>
      </c>
      <c r="L9" s="45">
        <f>L10+L23+L42</f>
        <v>0</v>
      </c>
      <c r="M9" s="45">
        <f>M10+M23+M42</f>
        <v>19</v>
      </c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57">
        <f>AB9+AE9+AH9+AK9</f>
        <v>2636.550413</v>
      </c>
      <c r="AB9" s="57">
        <f t="shared" si="4"/>
        <v>2634.550413</v>
      </c>
      <c r="AC9" s="45">
        <f t="shared" ref="AC9:AG9" si="12">AC10+AC23+AC43</f>
        <v>81.693238</v>
      </c>
      <c r="AD9" s="45">
        <f t="shared" si="12"/>
        <v>2552.857175</v>
      </c>
      <c r="AE9" s="57">
        <f t="shared" si="6"/>
        <v>2</v>
      </c>
      <c r="AF9" s="45">
        <f t="shared" si="12"/>
        <v>2</v>
      </c>
      <c r="AG9" s="45">
        <f t="shared" si="12"/>
        <v>0</v>
      </c>
      <c r="AH9" s="57">
        <f t="shared" si="7"/>
        <v>0</v>
      </c>
      <c r="AI9" s="45">
        <f>AI10+AI23+AI43</f>
        <v>0</v>
      </c>
      <c r="AJ9" s="45">
        <f>AJ10+AJ23+AJ43</f>
        <v>0</v>
      </c>
      <c r="AK9" s="57">
        <f t="shared" si="8"/>
        <v>0</v>
      </c>
      <c r="AL9" s="45">
        <f>AL10+AL23+AL43</f>
        <v>0</v>
      </c>
      <c r="AM9" s="45">
        <f>AM10+AM23+AM43</f>
        <v>0</v>
      </c>
      <c r="AN9" s="48"/>
    </row>
    <row r="10" s="53" customFormat="1" ht="22.8" customHeight="1" spans="1:40">
      <c r="A10" s="59"/>
      <c r="B10" s="60" t="s">
        <v>22</v>
      </c>
      <c r="C10" s="60" t="s">
        <v>22</v>
      </c>
      <c r="D10" s="61"/>
      <c r="E10" s="62" t="s">
        <v>158</v>
      </c>
      <c r="F10" s="57">
        <f t="shared" ref="F10:F21" si="13">G10+Q10+AA10</f>
        <v>3320.707113</v>
      </c>
      <c r="G10" s="57">
        <f t="shared" si="1"/>
        <v>718.49</v>
      </c>
      <c r="H10" s="57">
        <f t="shared" si="2"/>
        <v>718.49</v>
      </c>
      <c r="I10" s="57">
        <f>SUM(I11:I13,I15:I18,I21,I22)</f>
        <v>718.49</v>
      </c>
      <c r="J10" s="57"/>
      <c r="K10" s="57">
        <f t="shared" si="3"/>
        <v>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f>AB10+AE10+AH10+AK10</f>
        <v>2602.217113</v>
      </c>
      <c r="AB10" s="57">
        <f t="shared" si="4"/>
        <v>2600.217113</v>
      </c>
      <c r="AC10" s="57">
        <f>SUM(AC11:AC13,AC15:AC18,AC21,AC22)</f>
        <v>47.359938</v>
      </c>
      <c r="AD10" s="57">
        <f>SUM(AD11:AD47)</f>
        <v>2552.857175</v>
      </c>
      <c r="AE10" s="57">
        <f t="shared" si="6"/>
        <v>2</v>
      </c>
      <c r="AF10" s="57">
        <f>SUM(AF11:AF47)</f>
        <v>2</v>
      </c>
      <c r="AG10" s="57">
        <f>SUM(AG11:AG47)</f>
        <v>0</v>
      </c>
      <c r="AH10" s="57">
        <f t="shared" si="7"/>
        <v>0</v>
      </c>
      <c r="AI10" s="57">
        <f>SUM(AI11:AI13,AI15:AI18,AI21,AI22)</f>
        <v>0</v>
      </c>
      <c r="AJ10" s="57">
        <f>SUM(AJ11:AJ47)</f>
        <v>0</v>
      </c>
      <c r="AK10" s="57">
        <f t="shared" si="8"/>
        <v>0</v>
      </c>
      <c r="AL10" s="57">
        <f>SUM(AL11:AL13,AL15:AL18,AL21,AL22)</f>
        <v>0</v>
      </c>
      <c r="AM10" s="57">
        <f>SUM(AM11:AM47)</f>
        <v>0</v>
      </c>
      <c r="AN10" s="73"/>
    </row>
    <row r="11" ht="22.8" customHeight="1" spans="1:40">
      <c r="A11" s="6"/>
      <c r="B11" s="42" t="s">
        <v>22</v>
      </c>
      <c r="C11" s="42" t="s">
        <v>22</v>
      </c>
      <c r="D11" s="43"/>
      <c r="E11" s="58" t="s">
        <v>159</v>
      </c>
      <c r="F11" s="57">
        <f t="shared" si="13"/>
        <v>285.23</v>
      </c>
      <c r="G11" s="45">
        <f t="shared" si="1"/>
        <v>285.23</v>
      </c>
      <c r="H11" s="45">
        <f t="shared" si="2"/>
        <v>285.23</v>
      </c>
      <c r="I11" s="45">
        <v>285.23</v>
      </c>
      <c r="J11" s="45"/>
      <c r="K11" s="45">
        <f t="shared" si="3"/>
        <v>0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>
        <f t="shared" ref="AA8:AA47" si="14">AB11+AE11+AH11+AK11</f>
        <v>0</v>
      </c>
      <c r="AB11" s="45">
        <f t="shared" si="4"/>
        <v>0</v>
      </c>
      <c r="AC11" s="45"/>
      <c r="AD11" s="45"/>
      <c r="AE11" s="45">
        <f t="shared" si="6"/>
        <v>0</v>
      </c>
      <c r="AF11" s="45"/>
      <c r="AG11" s="45"/>
      <c r="AH11" s="45">
        <f t="shared" si="7"/>
        <v>0</v>
      </c>
      <c r="AI11" s="45"/>
      <c r="AJ11" s="45"/>
      <c r="AK11" s="45">
        <f t="shared" si="8"/>
        <v>0</v>
      </c>
      <c r="AL11" s="45"/>
      <c r="AM11" s="45"/>
      <c r="AN11" s="48"/>
    </row>
    <row r="12" ht="22.8" customHeight="1" spans="2:40">
      <c r="B12" s="42" t="s">
        <v>22</v>
      </c>
      <c r="C12" s="42" t="s">
        <v>22</v>
      </c>
      <c r="D12" s="43"/>
      <c r="E12" s="58" t="s">
        <v>160</v>
      </c>
      <c r="F12" s="57">
        <f t="shared" si="13"/>
        <v>98.997794</v>
      </c>
      <c r="G12" s="45">
        <f t="shared" si="1"/>
        <v>89.67</v>
      </c>
      <c r="H12" s="45">
        <f t="shared" si="2"/>
        <v>89.67</v>
      </c>
      <c r="I12" s="45">
        <v>89.67</v>
      </c>
      <c r="J12" s="45"/>
      <c r="K12" s="45">
        <f t="shared" si="3"/>
        <v>0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>
        <f t="shared" si="14"/>
        <v>9.327794</v>
      </c>
      <c r="AB12" s="45">
        <f t="shared" si="4"/>
        <v>9.327794</v>
      </c>
      <c r="AC12" s="49">
        <v>9.327794</v>
      </c>
      <c r="AD12" s="45"/>
      <c r="AE12" s="45">
        <f t="shared" si="6"/>
        <v>0</v>
      </c>
      <c r="AF12" s="45"/>
      <c r="AG12" s="45"/>
      <c r="AH12" s="45">
        <f t="shared" si="7"/>
        <v>0</v>
      </c>
      <c r="AI12" s="45"/>
      <c r="AJ12" s="45"/>
      <c r="AK12" s="45">
        <f t="shared" si="8"/>
        <v>0</v>
      </c>
      <c r="AL12" s="49"/>
      <c r="AM12" s="49"/>
      <c r="AN12" s="48"/>
    </row>
    <row r="13" s="53" customFormat="1" ht="22.8" customHeight="1" spans="2:40">
      <c r="B13" s="60" t="s">
        <v>22</v>
      </c>
      <c r="C13" s="60" t="s">
        <v>22</v>
      </c>
      <c r="D13" s="61"/>
      <c r="E13" s="62" t="s">
        <v>161</v>
      </c>
      <c r="F13" s="57">
        <f t="shared" si="13"/>
        <v>24.912</v>
      </c>
      <c r="G13" s="57">
        <f t="shared" si="1"/>
        <v>12.72</v>
      </c>
      <c r="H13" s="57">
        <f t="shared" si="2"/>
        <v>12.72</v>
      </c>
      <c r="I13" s="57">
        <f>I14</f>
        <v>12.72</v>
      </c>
      <c r="J13" s="57"/>
      <c r="K13" s="57">
        <f t="shared" si="3"/>
        <v>0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f t="shared" si="14"/>
        <v>12.192</v>
      </c>
      <c r="AB13" s="57">
        <f t="shared" si="4"/>
        <v>12.192</v>
      </c>
      <c r="AC13" s="70">
        <f>AC14</f>
        <v>12.192</v>
      </c>
      <c r="AD13" s="57"/>
      <c r="AE13" s="57">
        <f t="shared" si="6"/>
        <v>0</v>
      </c>
      <c r="AF13" s="57"/>
      <c r="AG13" s="57"/>
      <c r="AH13" s="57">
        <f t="shared" si="7"/>
        <v>0</v>
      </c>
      <c r="AI13" s="57"/>
      <c r="AJ13" s="57"/>
      <c r="AK13" s="57">
        <f t="shared" si="8"/>
        <v>0</v>
      </c>
      <c r="AL13" s="70">
        <f>AL14</f>
        <v>0</v>
      </c>
      <c r="AM13" s="57"/>
      <c r="AN13" s="73"/>
    </row>
    <row r="14" ht="22.8" customHeight="1" spans="1:40">
      <c r="A14" s="6"/>
      <c r="B14" s="42" t="s">
        <v>162</v>
      </c>
      <c r="C14" s="42" t="s">
        <v>163</v>
      </c>
      <c r="D14" s="43" t="s">
        <v>86</v>
      </c>
      <c r="E14" s="58" t="s">
        <v>164</v>
      </c>
      <c r="F14" s="57">
        <f t="shared" si="13"/>
        <v>24.912</v>
      </c>
      <c r="G14" s="45">
        <f t="shared" si="1"/>
        <v>12.72</v>
      </c>
      <c r="H14" s="45">
        <f t="shared" si="2"/>
        <v>12.72</v>
      </c>
      <c r="I14" s="45">
        <v>12.72</v>
      </c>
      <c r="J14" s="45"/>
      <c r="K14" s="45">
        <f t="shared" si="3"/>
        <v>0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>
        <f t="shared" si="14"/>
        <v>12.192</v>
      </c>
      <c r="AB14" s="45">
        <f t="shared" si="4"/>
        <v>12.192</v>
      </c>
      <c r="AC14" s="49">
        <v>12.192</v>
      </c>
      <c r="AD14" s="45"/>
      <c r="AE14" s="45">
        <f t="shared" si="6"/>
        <v>0</v>
      </c>
      <c r="AF14" s="45"/>
      <c r="AG14" s="45"/>
      <c r="AH14" s="45">
        <f t="shared" si="7"/>
        <v>0</v>
      </c>
      <c r="AI14" s="45"/>
      <c r="AJ14" s="45"/>
      <c r="AK14" s="45">
        <f t="shared" si="8"/>
        <v>0</v>
      </c>
      <c r="AL14" s="49"/>
      <c r="AM14" s="45"/>
      <c r="AN14" s="48"/>
    </row>
    <row r="15" ht="22.8" customHeight="1" spans="2:40">
      <c r="B15" s="42" t="s">
        <v>22</v>
      </c>
      <c r="C15" s="42" t="s">
        <v>22</v>
      </c>
      <c r="D15" s="43"/>
      <c r="E15" s="58" t="s">
        <v>165</v>
      </c>
      <c r="F15" s="57">
        <f t="shared" si="13"/>
        <v>146.9566</v>
      </c>
      <c r="G15" s="45">
        <f t="shared" si="1"/>
        <v>137.19</v>
      </c>
      <c r="H15" s="45">
        <f t="shared" si="2"/>
        <v>137.19</v>
      </c>
      <c r="I15" s="45">
        <v>137.19</v>
      </c>
      <c r="J15" s="45"/>
      <c r="K15" s="45">
        <f t="shared" si="3"/>
        <v>0</v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>
        <f t="shared" si="14"/>
        <v>9.7666</v>
      </c>
      <c r="AB15" s="45">
        <f t="shared" si="4"/>
        <v>9.7666</v>
      </c>
      <c r="AC15" s="49">
        <v>9.7666</v>
      </c>
      <c r="AD15" s="45"/>
      <c r="AE15" s="45">
        <f t="shared" si="6"/>
        <v>0</v>
      </c>
      <c r="AF15" s="45"/>
      <c r="AG15" s="45"/>
      <c r="AH15" s="45">
        <f t="shared" si="7"/>
        <v>0</v>
      </c>
      <c r="AI15" s="45"/>
      <c r="AJ15" s="45"/>
      <c r="AK15" s="45">
        <f t="shared" si="8"/>
        <v>0</v>
      </c>
      <c r="AL15" s="49"/>
      <c r="AM15" s="45"/>
      <c r="AN15" s="48"/>
    </row>
    <row r="16" ht="22.8" customHeight="1" spans="2:40">
      <c r="B16" s="42" t="s">
        <v>22</v>
      </c>
      <c r="C16" s="42" t="s">
        <v>22</v>
      </c>
      <c r="D16" s="43"/>
      <c r="E16" s="58" t="s">
        <v>166</v>
      </c>
      <c r="F16" s="57">
        <f t="shared" si="13"/>
        <v>83.97</v>
      </c>
      <c r="G16" s="45">
        <f t="shared" si="1"/>
        <v>83.97</v>
      </c>
      <c r="H16" s="45">
        <f t="shared" si="2"/>
        <v>83.97</v>
      </c>
      <c r="I16" s="45">
        <v>83.97</v>
      </c>
      <c r="J16" s="45"/>
      <c r="K16" s="45">
        <f t="shared" si="3"/>
        <v>0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>
        <f t="shared" si="14"/>
        <v>0</v>
      </c>
      <c r="AB16" s="45">
        <f t="shared" si="4"/>
        <v>0</v>
      </c>
      <c r="AC16" s="45"/>
      <c r="AD16" s="45"/>
      <c r="AE16" s="45">
        <f t="shared" si="6"/>
        <v>0</v>
      </c>
      <c r="AF16" s="45"/>
      <c r="AG16" s="45"/>
      <c r="AH16" s="45">
        <f t="shared" si="7"/>
        <v>0</v>
      </c>
      <c r="AI16" s="45"/>
      <c r="AJ16" s="45"/>
      <c r="AK16" s="45">
        <f t="shared" si="8"/>
        <v>0</v>
      </c>
      <c r="AL16" s="45"/>
      <c r="AM16" s="45"/>
      <c r="AN16" s="48"/>
    </row>
    <row r="17" ht="22.8" customHeight="1" spans="2:40">
      <c r="B17" s="42" t="s">
        <v>22</v>
      </c>
      <c r="C17" s="42" t="s">
        <v>22</v>
      </c>
      <c r="D17" s="43"/>
      <c r="E17" s="58" t="s">
        <v>167</v>
      </c>
      <c r="F17" s="57">
        <f t="shared" si="13"/>
        <v>41.99</v>
      </c>
      <c r="G17" s="45">
        <f t="shared" si="1"/>
        <v>41.99</v>
      </c>
      <c r="H17" s="45">
        <f t="shared" si="2"/>
        <v>41.99</v>
      </c>
      <c r="I17" s="45">
        <v>41.99</v>
      </c>
      <c r="J17" s="45"/>
      <c r="K17" s="45">
        <f t="shared" si="3"/>
        <v>0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>
        <f t="shared" si="14"/>
        <v>0</v>
      </c>
      <c r="AB17" s="45">
        <f t="shared" si="4"/>
        <v>0</v>
      </c>
      <c r="AC17" s="45"/>
      <c r="AD17" s="45"/>
      <c r="AE17" s="45">
        <f t="shared" si="6"/>
        <v>0</v>
      </c>
      <c r="AF17" s="45"/>
      <c r="AG17" s="45"/>
      <c r="AH17" s="45">
        <f t="shared" si="7"/>
        <v>0</v>
      </c>
      <c r="AI17" s="45"/>
      <c r="AJ17" s="45"/>
      <c r="AK17" s="45">
        <f t="shared" si="8"/>
        <v>0</v>
      </c>
      <c r="AL17" s="45"/>
      <c r="AM17" s="45"/>
      <c r="AN17" s="48"/>
    </row>
    <row r="18" s="54" customFormat="1" ht="22.8" customHeight="1" spans="2:40">
      <c r="B18" s="60" t="s">
        <v>22</v>
      </c>
      <c r="C18" s="60" t="s">
        <v>22</v>
      </c>
      <c r="D18" s="61"/>
      <c r="E18" s="62" t="s">
        <v>168</v>
      </c>
      <c r="F18" s="57">
        <f t="shared" si="13"/>
        <v>13.4813</v>
      </c>
      <c r="G18" s="57">
        <f t="shared" si="1"/>
        <v>4.74</v>
      </c>
      <c r="H18" s="57">
        <f t="shared" si="2"/>
        <v>4.74</v>
      </c>
      <c r="I18" s="57">
        <f>I19+I20</f>
        <v>4.74</v>
      </c>
      <c r="J18" s="57"/>
      <c r="K18" s="57">
        <f t="shared" si="3"/>
        <v>0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>
        <f t="shared" si="14"/>
        <v>8.7413</v>
      </c>
      <c r="AB18" s="57">
        <f t="shared" si="4"/>
        <v>8.7413</v>
      </c>
      <c r="AC18" s="57">
        <f>AC19+AC20</f>
        <v>8.7413</v>
      </c>
      <c r="AD18" s="57"/>
      <c r="AE18" s="57">
        <f t="shared" si="6"/>
        <v>0</v>
      </c>
      <c r="AF18" s="57"/>
      <c r="AG18" s="57"/>
      <c r="AH18" s="57">
        <f t="shared" si="7"/>
        <v>0</v>
      </c>
      <c r="AI18" s="57"/>
      <c r="AJ18" s="57"/>
      <c r="AK18" s="57">
        <f t="shared" si="8"/>
        <v>0</v>
      </c>
      <c r="AL18" s="57">
        <f>AL19+AL20</f>
        <v>0</v>
      </c>
      <c r="AM18" s="57"/>
      <c r="AN18" s="73"/>
    </row>
    <row r="19" ht="22.8" customHeight="1" spans="1:40">
      <c r="A19" s="6"/>
      <c r="B19" s="42" t="s">
        <v>162</v>
      </c>
      <c r="C19" s="42" t="s">
        <v>169</v>
      </c>
      <c r="D19" s="43" t="s">
        <v>86</v>
      </c>
      <c r="E19" s="58" t="s">
        <v>170</v>
      </c>
      <c r="F19" s="57">
        <f t="shared" si="13"/>
        <v>10.8613</v>
      </c>
      <c r="G19" s="45">
        <f t="shared" si="1"/>
        <v>2.12</v>
      </c>
      <c r="H19" s="45">
        <f t="shared" si="2"/>
        <v>2.12</v>
      </c>
      <c r="I19" s="45">
        <v>2.12</v>
      </c>
      <c r="J19" s="45"/>
      <c r="K19" s="45">
        <f t="shared" si="3"/>
        <v>0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>
        <f t="shared" si="14"/>
        <v>8.7413</v>
      </c>
      <c r="AB19" s="45">
        <f t="shared" si="4"/>
        <v>8.7413</v>
      </c>
      <c r="AC19" s="49">
        <v>8.7413</v>
      </c>
      <c r="AD19" s="45"/>
      <c r="AE19" s="45">
        <f t="shared" si="6"/>
        <v>0</v>
      </c>
      <c r="AF19" s="45"/>
      <c r="AG19" s="45"/>
      <c r="AH19" s="45">
        <f t="shared" si="7"/>
        <v>0</v>
      </c>
      <c r="AI19" s="45"/>
      <c r="AJ19" s="45"/>
      <c r="AK19" s="45">
        <f t="shared" si="8"/>
        <v>0</v>
      </c>
      <c r="AL19" s="49"/>
      <c r="AM19" s="45"/>
      <c r="AN19" s="48"/>
    </row>
    <row r="20" ht="22.8" customHeight="1" spans="1:40">
      <c r="A20" s="6"/>
      <c r="B20" s="42" t="s">
        <v>162</v>
      </c>
      <c r="C20" s="42" t="s">
        <v>169</v>
      </c>
      <c r="D20" s="43" t="s">
        <v>86</v>
      </c>
      <c r="E20" s="58" t="s">
        <v>171</v>
      </c>
      <c r="F20" s="57">
        <f t="shared" si="13"/>
        <v>2.62</v>
      </c>
      <c r="G20" s="45">
        <f t="shared" si="1"/>
        <v>2.62</v>
      </c>
      <c r="H20" s="45">
        <f t="shared" si="2"/>
        <v>2.62</v>
      </c>
      <c r="I20" s="45">
        <v>2.62</v>
      </c>
      <c r="J20" s="45"/>
      <c r="K20" s="45">
        <f t="shared" si="3"/>
        <v>0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>
        <f t="shared" si="14"/>
        <v>0</v>
      </c>
      <c r="AB20" s="45">
        <f t="shared" si="4"/>
        <v>0</v>
      </c>
      <c r="AC20" s="45"/>
      <c r="AD20" s="45"/>
      <c r="AE20" s="45">
        <f t="shared" si="6"/>
        <v>0</v>
      </c>
      <c r="AF20" s="45"/>
      <c r="AG20" s="45"/>
      <c r="AH20" s="45">
        <f t="shared" si="7"/>
        <v>0</v>
      </c>
      <c r="AI20" s="45"/>
      <c r="AJ20" s="45"/>
      <c r="AK20" s="45">
        <f t="shared" si="8"/>
        <v>0</v>
      </c>
      <c r="AL20" s="45"/>
      <c r="AM20" s="45"/>
      <c r="AN20" s="48"/>
    </row>
    <row r="21" ht="22.8" customHeight="1" spans="1:40">
      <c r="A21" s="46"/>
      <c r="B21" s="42">
        <v>301</v>
      </c>
      <c r="C21" s="42">
        <v>99</v>
      </c>
      <c r="D21" s="43" t="s">
        <v>86</v>
      </c>
      <c r="E21" s="58" t="s">
        <v>172</v>
      </c>
      <c r="F21" s="57">
        <f t="shared" si="13"/>
        <v>7.332244</v>
      </c>
      <c r="G21" s="45">
        <f t="shared" si="1"/>
        <v>0</v>
      </c>
      <c r="H21" s="45">
        <f t="shared" si="2"/>
        <v>0</v>
      </c>
      <c r="I21" s="49"/>
      <c r="J21" s="45"/>
      <c r="K21" s="45">
        <f t="shared" si="3"/>
        <v>0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>
        <f t="shared" si="14"/>
        <v>7.332244</v>
      </c>
      <c r="AB21" s="45">
        <f t="shared" si="4"/>
        <v>7.332244</v>
      </c>
      <c r="AC21" s="49">
        <v>7.332244</v>
      </c>
      <c r="AD21" s="45"/>
      <c r="AE21" s="45">
        <f t="shared" si="6"/>
        <v>0</v>
      </c>
      <c r="AF21" s="45"/>
      <c r="AG21" s="45"/>
      <c r="AH21" s="45">
        <f t="shared" si="7"/>
        <v>0</v>
      </c>
      <c r="AI21" s="45"/>
      <c r="AJ21" s="45"/>
      <c r="AK21" s="45">
        <f t="shared" si="8"/>
        <v>0</v>
      </c>
      <c r="AL21" s="49"/>
      <c r="AM21" s="45"/>
      <c r="AN21" s="48"/>
    </row>
    <row r="22" ht="22.8" customHeight="1" spans="2:40">
      <c r="B22" s="42" t="s">
        <v>22</v>
      </c>
      <c r="C22" s="42" t="s">
        <v>22</v>
      </c>
      <c r="D22" s="43"/>
      <c r="E22" s="58" t="s">
        <v>173</v>
      </c>
      <c r="F22" s="57">
        <f t="shared" ref="F22:F46" si="15">G22+Q22+AA22</f>
        <v>62.98</v>
      </c>
      <c r="G22" s="45">
        <f t="shared" ref="G22:G46" si="16">H22+K22+N22</f>
        <v>62.98</v>
      </c>
      <c r="H22" s="45">
        <f t="shared" ref="H22:H44" si="17">I22+J22</f>
        <v>62.98</v>
      </c>
      <c r="I22" s="45">
        <v>62.98</v>
      </c>
      <c r="J22" s="45"/>
      <c r="K22" s="45">
        <f t="shared" ref="K22:K44" si="18">L22+M22</f>
        <v>0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>
        <f t="shared" si="14"/>
        <v>0</v>
      </c>
      <c r="AB22" s="45">
        <f t="shared" si="4"/>
        <v>0</v>
      </c>
      <c r="AC22" s="45"/>
      <c r="AD22" s="45"/>
      <c r="AE22" s="45">
        <f t="shared" si="6"/>
        <v>0</v>
      </c>
      <c r="AF22" s="45"/>
      <c r="AG22" s="45"/>
      <c r="AH22" s="45">
        <f t="shared" si="7"/>
        <v>0</v>
      </c>
      <c r="AI22" s="45"/>
      <c r="AJ22" s="45"/>
      <c r="AK22" s="45">
        <f t="shared" si="8"/>
        <v>0</v>
      </c>
      <c r="AL22" s="45"/>
      <c r="AM22" s="45"/>
      <c r="AN22" s="48"/>
    </row>
    <row r="23" s="53" customFormat="1" ht="22.8" customHeight="1" spans="2:40">
      <c r="B23" s="60" t="s">
        <v>22</v>
      </c>
      <c r="C23" s="60" t="s">
        <v>22</v>
      </c>
      <c r="D23" s="61"/>
      <c r="E23" s="62" t="s">
        <v>174</v>
      </c>
      <c r="F23" s="57">
        <f t="shared" si="15"/>
        <v>184.8233</v>
      </c>
      <c r="G23" s="57">
        <f t="shared" si="16"/>
        <v>150.49</v>
      </c>
      <c r="H23" s="57">
        <f t="shared" si="17"/>
        <v>131.49</v>
      </c>
      <c r="I23" s="57">
        <f>SUM(I24:I40,I42)</f>
        <v>124.09</v>
      </c>
      <c r="J23" s="57">
        <v>7.4</v>
      </c>
      <c r="K23" s="57">
        <f t="shared" si="18"/>
        <v>19</v>
      </c>
      <c r="L23" s="57"/>
      <c r="M23" s="57">
        <v>19</v>
      </c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f t="shared" si="14"/>
        <v>34.3333</v>
      </c>
      <c r="AB23" s="57">
        <f t="shared" si="4"/>
        <v>34.3333</v>
      </c>
      <c r="AC23" s="57">
        <f>SUM(AC24:AC40,AC42)</f>
        <v>34.3333</v>
      </c>
      <c r="AD23" s="57">
        <f>SUM(AD24:AD40,AD42)</f>
        <v>0</v>
      </c>
      <c r="AE23" s="57">
        <f t="shared" si="6"/>
        <v>0</v>
      </c>
      <c r="AF23" s="57"/>
      <c r="AG23" s="57"/>
      <c r="AH23" s="57">
        <f t="shared" si="7"/>
        <v>0</v>
      </c>
      <c r="AI23" s="57"/>
      <c r="AJ23" s="57"/>
      <c r="AK23" s="57">
        <f t="shared" ref="AK22:AK47" si="19">AL23+AM23</f>
        <v>0</v>
      </c>
      <c r="AL23" s="57">
        <f>SUM(AL24:AL40,AL42)</f>
        <v>0</v>
      </c>
      <c r="AM23" s="57">
        <f>SUM(AM24:AM40,AM42)</f>
        <v>0</v>
      </c>
      <c r="AN23" s="73"/>
    </row>
    <row r="24" ht="22.8" customHeight="1" spans="1:40">
      <c r="A24" s="6"/>
      <c r="B24" s="42" t="s">
        <v>22</v>
      </c>
      <c r="C24" s="42" t="s">
        <v>22</v>
      </c>
      <c r="D24" s="43"/>
      <c r="E24" s="58" t="s">
        <v>175</v>
      </c>
      <c r="F24" s="57">
        <f t="shared" si="15"/>
        <v>30.1333</v>
      </c>
      <c r="G24" s="45">
        <f t="shared" si="16"/>
        <v>20</v>
      </c>
      <c r="H24" s="45">
        <f t="shared" si="17"/>
        <v>20</v>
      </c>
      <c r="I24" s="66">
        <v>20</v>
      </c>
      <c r="J24" s="45"/>
      <c r="K24" s="45">
        <f t="shared" si="18"/>
        <v>0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>
        <f t="shared" si="14"/>
        <v>10.1333</v>
      </c>
      <c r="AB24" s="45">
        <f t="shared" si="4"/>
        <v>10.1333</v>
      </c>
      <c r="AC24" s="49">
        <v>10.1333</v>
      </c>
      <c r="AD24" s="45"/>
      <c r="AE24" s="45">
        <f t="shared" si="6"/>
        <v>0</v>
      </c>
      <c r="AF24" s="45"/>
      <c r="AG24" s="45"/>
      <c r="AH24" s="45">
        <f t="shared" si="7"/>
        <v>0</v>
      </c>
      <c r="AI24" s="45"/>
      <c r="AJ24" s="45"/>
      <c r="AK24" s="45">
        <f t="shared" si="19"/>
        <v>0</v>
      </c>
      <c r="AL24" s="49"/>
      <c r="AM24" s="45"/>
      <c r="AN24" s="48"/>
    </row>
    <row r="25" ht="22.8" customHeight="1" spans="2:40">
      <c r="B25" s="42" t="s">
        <v>22</v>
      </c>
      <c r="C25" s="42" t="s">
        <v>22</v>
      </c>
      <c r="D25" s="43"/>
      <c r="E25" s="58" t="s">
        <v>176</v>
      </c>
      <c r="F25" s="57">
        <f t="shared" si="15"/>
        <v>1</v>
      </c>
      <c r="G25" s="45">
        <f t="shared" si="16"/>
        <v>1</v>
      </c>
      <c r="H25" s="45">
        <f t="shared" si="17"/>
        <v>1</v>
      </c>
      <c r="I25" s="66">
        <v>1</v>
      </c>
      <c r="J25" s="45"/>
      <c r="K25" s="45">
        <f t="shared" si="18"/>
        <v>0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>
        <f t="shared" si="14"/>
        <v>0</v>
      </c>
      <c r="AB25" s="45">
        <f t="shared" si="4"/>
        <v>0</v>
      </c>
      <c r="AC25" s="45"/>
      <c r="AD25" s="45"/>
      <c r="AE25" s="45">
        <f t="shared" si="6"/>
        <v>0</v>
      </c>
      <c r="AF25" s="45"/>
      <c r="AG25" s="45"/>
      <c r="AH25" s="45">
        <f t="shared" si="7"/>
        <v>0</v>
      </c>
      <c r="AI25" s="45"/>
      <c r="AJ25" s="45"/>
      <c r="AK25" s="45">
        <f t="shared" si="19"/>
        <v>0</v>
      </c>
      <c r="AL25" s="45"/>
      <c r="AM25" s="45"/>
      <c r="AN25" s="48"/>
    </row>
    <row r="26" ht="22.8" customHeight="1" spans="2:40">
      <c r="B26" s="42" t="s">
        <v>22</v>
      </c>
      <c r="C26" s="42" t="s">
        <v>22</v>
      </c>
      <c r="D26" s="43"/>
      <c r="E26" s="58" t="s">
        <v>177</v>
      </c>
      <c r="F26" s="57">
        <f t="shared" si="15"/>
        <v>0.6</v>
      </c>
      <c r="G26" s="45">
        <f t="shared" si="16"/>
        <v>0.6</v>
      </c>
      <c r="H26" s="45">
        <f t="shared" si="17"/>
        <v>0.6</v>
      </c>
      <c r="I26" s="66">
        <v>0.6</v>
      </c>
      <c r="J26" s="45"/>
      <c r="K26" s="45">
        <f t="shared" si="18"/>
        <v>0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>
        <f t="shared" si="14"/>
        <v>0</v>
      </c>
      <c r="AB26" s="45">
        <f t="shared" si="4"/>
        <v>0</v>
      </c>
      <c r="AC26" s="45"/>
      <c r="AD26" s="45"/>
      <c r="AE26" s="45">
        <f t="shared" si="6"/>
        <v>0</v>
      </c>
      <c r="AF26" s="45"/>
      <c r="AG26" s="45"/>
      <c r="AH26" s="45">
        <f t="shared" si="7"/>
        <v>0</v>
      </c>
      <c r="AI26" s="45"/>
      <c r="AJ26" s="45"/>
      <c r="AK26" s="45">
        <f t="shared" si="19"/>
        <v>0</v>
      </c>
      <c r="AL26" s="45"/>
      <c r="AM26" s="45"/>
      <c r="AN26" s="48"/>
    </row>
    <row r="27" ht="22.8" customHeight="1" spans="2:40">
      <c r="B27" s="42" t="s">
        <v>22</v>
      </c>
      <c r="C27" s="42" t="s">
        <v>22</v>
      </c>
      <c r="D27" s="43"/>
      <c r="E27" s="58" t="s">
        <v>178</v>
      </c>
      <c r="F27" s="57">
        <f t="shared" si="15"/>
        <v>1</v>
      </c>
      <c r="G27" s="45">
        <f t="shared" si="16"/>
        <v>1</v>
      </c>
      <c r="H27" s="45">
        <f t="shared" si="17"/>
        <v>1</v>
      </c>
      <c r="I27" s="66">
        <v>1</v>
      </c>
      <c r="J27" s="45"/>
      <c r="K27" s="45">
        <f t="shared" si="18"/>
        <v>0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>
        <f t="shared" si="14"/>
        <v>0</v>
      </c>
      <c r="AB27" s="45">
        <f t="shared" si="4"/>
        <v>0</v>
      </c>
      <c r="AC27" s="45"/>
      <c r="AD27" s="45"/>
      <c r="AE27" s="45">
        <f t="shared" si="6"/>
        <v>0</v>
      </c>
      <c r="AF27" s="45"/>
      <c r="AG27" s="45"/>
      <c r="AH27" s="45">
        <f t="shared" si="7"/>
        <v>0</v>
      </c>
      <c r="AI27" s="45"/>
      <c r="AJ27" s="45"/>
      <c r="AK27" s="45">
        <f t="shared" si="19"/>
        <v>0</v>
      </c>
      <c r="AL27" s="45"/>
      <c r="AM27" s="45"/>
      <c r="AN27" s="48"/>
    </row>
    <row r="28" ht="22.8" customHeight="1" spans="2:40">
      <c r="B28" s="42" t="s">
        <v>22</v>
      </c>
      <c r="C28" s="42" t="s">
        <v>22</v>
      </c>
      <c r="D28" s="43"/>
      <c r="E28" s="58" t="s">
        <v>179</v>
      </c>
      <c r="F28" s="57">
        <f t="shared" si="15"/>
        <v>7</v>
      </c>
      <c r="G28" s="45">
        <f t="shared" si="16"/>
        <v>7</v>
      </c>
      <c r="H28" s="45">
        <f t="shared" si="17"/>
        <v>7</v>
      </c>
      <c r="I28" s="66">
        <v>7</v>
      </c>
      <c r="J28" s="45"/>
      <c r="K28" s="45">
        <f t="shared" si="18"/>
        <v>0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>
        <f t="shared" si="14"/>
        <v>0</v>
      </c>
      <c r="AB28" s="45">
        <f t="shared" si="4"/>
        <v>0</v>
      </c>
      <c r="AC28" s="45"/>
      <c r="AD28" s="45"/>
      <c r="AE28" s="45">
        <f t="shared" si="6"/>
        <v>0</v>
      </c>
      <c r="AF28" s="45"/>
      <c r="AG28" s="45"/>
      <c r="AH28" s="45">
        <f t="shared" si="7"/>
        <v>0</v>
      </c>
      <c r="AI28" s="45"/>
      <c r="AJ28" s="45"/>
      <c r="AK28" s="45">
        <f t="shared" si="19"/>
        <v>0</v>
      </c>
      <c r="AL28" s="45"/>
      <c r="AM28" s="45"/>
      <c r="AN28" s="48"/>
    </row>
    <row r="29" ht="22.8" customHeight="1" spans="2:40">
      <c r="B29" s="42" t="s">
        <v>22</v>
      </c>
      <c r="C29" s="42" t="s">
        <v>22</v>
      </c>
      <c r="D29" s="43"/>
      <c r="E29" s="58" t="s">
        <v>180</v>
      </c>
      <c r="F29" s="57">
        <f t="shared" si="15"/>
        <v>3.5</v>
      </c>
      <c r="G29" s="45">
        <f t="shared" si="16"/>
        <v>3.5</v>
      </c>
      <c r="H29" s="45">
        <f t="shared" si="17"/>
        <v>3.5</v>
      </c>
      <c r="I29" s="66">
        <v>3.5</v>
      </c>
      <c r="J29" s="45"/>
      <c r="K29" s="45">
        <f t="shared" si="18"/>
        <v>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>
        <f t="shared" si="14"/>
        <v>0</v>
      </c>
      <c r="AB29" s="45">
        <f t="shared" si="4"/>
        <v>0</v>
      </c>
      <c r="AC29" s="45"/>
      <c r="AD29" s="45"/>
      <c r="AE29" s="45">
        <f t="shared" si="6"/>
        <v>0</v>
      </c>
      <c r="AF29" s="45"/>
      <c r="AG29" s="45"/>
      <c r="AH29" s="45">
        <f t="shared" si="7"/>
        <v>0</v>
      </c>
      <c r="AI29" s="45"/>
      <c r="AJ29" s="45"/>
      <c r="AK29" s="45">
        <f t="shared" si="19"/>
        <v>0</v>
      </c>
      <c r="AL29" s="45"/>
      <c r="AM29" s="45"/>
      <c r="AN29" s="48"/>
    </row>
    <row r="30" ht="22.8" customHeight="1" spans="2:40">
      <c r="B30" s="42" t="s">
        <v>22</v>
      </c>
      <c r="C30" s="42" t="s">
        <v>22</v>
      </c>
      <c r="D30" s="43"/>
      <c r="E30" s="58" t="s">
        <v>181</v>
      </c>
      <c r="F30" s="57">
        <f t="shared" si="15"/>
        <v>0.5</v>
      </c>
      <c r="G30" s="45">
        <f t="shared" si="16"/>
        <v>0.5</v>
      </c>
      <c r="H30" s="45">
        <f t="shared" si="17"/>
        <v>0.5</v>
      </c>
      <c r="I30" s="66">
        <v>0.5</v>
      </c>
      <c r="J30" s="45"/>
      <c r="K30" s="45">
        <f t="shared" si="18"/>
        <v>0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>
        <f t="shared" si="14"/>
        <v>0</v>
      </c>
      <c r="AB30" s="45">
        <f t="shared" si="4"/>
        <v>0</v>
      </c>
      <c r="AC30" s="45"/>
      <c r="AD30" s="45"/>
      <c r="AE30" s="45">
        <f t="shared" si="6"/>
        <v>0</v>
      </c>
      <c r="AF30" s="45"/>
      <c r="AG30" s="45"/>
      <c r="AH30" s="45">
        <f t="shared" si="7"/>
        <v>0</v>
      </c>
      <c r="AI30" s="45"/>
      <c r="AJ30" s="45"/>
      <c r="AK30" s="45">
        <f t="shared" si="19"/>
        <v>0</v>
      </c>
      <c r="AL30" s="45"/>
      <c r="AM30" s="45"/>
      <c r="AN30" s="48"/>
    </row>
    <row r="31" ht="22.8" customHeight="1" spans="2:40">
      <c r="B31" s="42" t="s">
        <v>22</v>
      </c>
      <c r="C31" s="42" t="s">
        <v>22</v>
      </c>
      <c r="D31" s="43"/>
      <c r="E31" s="58" t="s">
        <v>182</v>
      </c>
      <c r="F31" s="57">
        <f t="shared" si="15"/>
        <v>43</v>
      </c>
      <c r="G31" s="45">
        <f t="shared" si="16"/>
        <v>30</v>
      </c>
      <c r="H31" s="45">
        <f t="shared" si="17"/>
        <v>30</v>
      </c>
      <c r="I31" s="66">
        <v>30</v>
      </c>
      <c r="J31" s="45"/>
      <c r="K31" s="45">
        <f t="shared" si="18"/>
        <v>0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>
        <f t="shared" si="14"/>
        <v>13</v>
      </c>
      <c r="AB31" s="45">
        <f t="shared" si="4"/>
        <v>13</v>
      </c>
      <c r="AC31" s="49">
        <v>13</v>
      </c>
      <c r="AD31" s="45"/>
      <c r="AE31" s="45">
        <f t="shared" si="6"/>
        <v>0</v>
      </c>
      <c r="AF31" s="45"/>
      <c r="AG31" s="45"/>
      <c r="AH31" s="45">
        <f t="shared" si="7"/>
        <v>0</v>
      </c>
      <c r="AI31" s="45"/>
      <c r="AJ31" s="45"/>
      <c r="AK31" s="45">
        <f t="shared" si="19"/>
        <v>0</v>
      </c>
      <c r="AL31" s="49"/>
      <c r="AM31" s="45"/>
      <c r="AN31" s="48"/>
    </row>
    <row r="32" ht="22.8" customHeight="1" spans="2:40">
      <c r="B32" s="42" t="s">
        <v>22</v>
      </c>
      <c r="C32" s="42" t="s">
        <v>22</v>
      </c>
      <c r="D32" s="43"/>
      <c r="E32" s="58" t="s">
        <v>183</v>
      </c>
      <c r="F32" s="57">
        <f t="shared" si="15"/>
        <v>2</v>
      </c>
      <c r="G32" s="45">
        <f t="shared" si="16"/>
        <v>2</v>
      </c>
      <c r="H32" s="45">
        <f t="shared" si="17"/>
        <v>2</v>
      </c>
      <c r="I32" s="66">
        <v>2</v>
      </c>
      <c r="J32" s="45"/>
      <c r="K32" s="45">
        <f t="shared" si="18"/>
        <v>0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>
        <f t="shared" si="14"/>
        <v>0</v>
      </c>
      <c r="AB32" s="45">
        <f t="shared" si="4"/>
        <v>0</v>
      </c>
      <c r="AC32" s="45"/>
      <c r="AD32" s="45"/>
      <c r="AE32" s="45">
        <f t="shared" si="6"/>
        <v>0</v>
      </c>
      <c r="AF32" s="45"/>
      <c r="AG32" s="45"/>
      <c r="AH32" s="45">
        <f t="shared" si="7"/>
        <v>0</v>
      </c>
      <c r="AI32" s="45"/>
      <c r="AJ32" s="45"/>
      <c r="AK32" s="45">
        <f t="shared" si="19"/>
        <v>0</v>
      </c>
      <c r="AL32" s="45"/>
      <c r="AM32" s="45"/>
      <c r="AN32" s="48"/>
    </row>
    <row r="33" ht="22.8" customHeight="1" spans="2:40">
      <c r="B33" s="42" t="s">
        <v>22</v>
      </c>
      <c r="C33" s="42" t="s">
        <v>22</v>
      </c>
      <c r="D33" s="43"/>
      <c r="E33" s="58" t="s">
        <v>184</v>
      </c>
      <c r="F33" s="57">
        <f t="shared" si="15"/>
        <v>1</v>
      </c>
      <c r="G33" s="45">
        <f t="shared" si="16"/>
        <v>1</v>
      </c>
      <c r="H33" s="45">
        <f t="shared" si="17"/>
        <v>1</v>
      </c>
      <c r="I33" s="66">
        <v>1</v>
      </c>
      <c r="J33" s="45"/>
      <c r="K33" s="45">
        <f t="shared" si="18"/>
        <v>0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>
        <f t="shared" si="14"/>
        <v>0</v>
      </c>
      <c r="AB33" s="45">
        <f t="shared" si="4"/>
        <v>0</v>
      </c>
      <c r="AC33" s="45"/>
      <c r="AD33" s="45"/>
      <c r="AE33" s="45">
        <f t="shared" si="6"/>
        <v>0</v>
      </c>
      <c r="AF33" s="45"/>
      <c r="AG33" s="45"/>
      <c r="AH33" s="45">
        <f t="shared" si="7"/>
        <v>0</v>
      </c>
      <c r="AI33" s="45"/>
      <c r="AJ33" s="45"/>
      <c r="AK33" s="45">
        <f t="shared" si="19"/>
        <v>0</v>
      </c>
      <c r="AL33" s="45"/>
      <c r="AM33" s="45"/>
      <c r="AN33" s="48"/>
    </row>
    <row r="34" ht="22.8" customHeight="1" spans="2:40">
      <c r="B34" s="42" t="s">
        <v>22</v>
      </c>
      <c r="C34" s="42" t="s">
        <v>22</v>
      </c>
      <c r="D34" s="43"/>
      <c r="E34" s="58" t="s">
        <v>185</v>
      </c>
      <c r="F34" s="57">
        <f t="shared" si="15"/>
        <v>1</v>
      </c>
      <c r="G34" s="45">
        <f t="shared" si="16"/>
        <v>1</v>
      </c>
      <c r="H34" s="45">
        <f t="shared" si="17"/>
        <v>1</v>
      </c>
      <c r="I34" s="66">
        <v>1</v>
      </c>
      <c r="J34" s="45"/>
      <c r="K34" s="45">
        <f t="shared" si="18"/>
        <v>0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>
        <f t="shared" si="14"/>
        <v>0</v>
      </c>
      <c r="AB34" s="45">
        <f t="shared" si="4"/>
        <v>0</v>
      </c>
      <c r="AC34" s="45"/>
      <c r="AD34" s="45"/>
      <c r="AE34" s="45">
        <f t="shared" si="6"/>
        <v>0</v>
      </c>
      <c r="AF34" s="45"/>
      <c r="AG34" s="45"/>
      <c r="AH34" s="45">
        <f t="shared" si="7"/>
        <v>0</v>
      </c>
      <c r="AI34" s="45"/>
      <c r="AJ34" s="45"/>
      <c r="AK34" s="45">
        <f t="shared" si="19"/>
        <v>0</v>
      </c>
      <c r="AL34" s="45"/>
      <c r="AM34" s="45"/>
      <c r="AN34" s="48"/>
    </row>
    <row r="35" ht="22.8" customHeight="1" spans="2:40">
      <c r="B35" s="42" t="s">
        <v>22</v>
      </c>
      <c r="C35" s="42" t="s">
        <v>22</v>
      </c>
      <c r="D35" s="43"/>
      <c r="E35" s="58" t="s">
        <v>186</v>
      </c>
      <c r="F35" s="57">
        <f t="shared" si="15"/>
        <v>1</v>
      </c>
      <c r="G35" s="45">
        <f t="shared" si="16"/>
        <v>1</v>
      </c>
      <c r="H35" s="45">
        <f t="shared" si="17"/>
        <v>1</v>
      </c>
      <c r="I35" s="66">
        <v>1</v>
      </c>
      <c r="J35" s="45"/>
      <c r="K35" s="45">
        <f t="shared" si="18"/>
        <v>0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>
        <f t="shared" si="14"/>
        <v>0</v>
      </c>
      <c r="AB35" s="45">
        <f t="shared" si="4"/>
        <v>0</v>
      </c>
      <c r="AC35" s="45"/>
      <c r="AD35" s="45"/>
      <c r="AE35" s="45">
        <f t="shared" si="6"/>
        <v>0</v>
      </c>
      <c r="AF35" s="45"/>
      <c r="AG35" s="45"/>
      <c r="AH35" s="45">
        <f t="shared" si="7"/>
        <v>0</v>
      </c>
      <c r="AI35" s="45"/>
      <c r="AJ35" s="45"/>
      <c r="AK35" s="45">
        <f t="shared" si="19"/>
        <v>0</v>
      </c>
      <c r="AL35" s="45"/>
      <c r="AM35" s="45"/>
      <c r="AN35" s="48"/>
    </row>
    <row r="36" ht="22.8" customHeight="1" spans="2:40">
      <c r="B36" s="42" t="s">
        <v>22</v>
      </c>
      <c r="C36" s="42" t="s">
        <v>22</v>
      </c>
      <c r="D36" s="43"/>
      <c r="E36" s="58" t="s">
        <v>187</v>
      </c>
      <c r="F36" s="57">
        <f t="shared" si="15"/>
        <v>4.1</v>
      </c>
      <c r="G36" s="45">
        <f t="shared" si="16"/>
        <v>4.1</v>
      </c>
      <c r="H36" s="45">
        <f t="shared" si="17"/>
        <v>4.1</v>
      </c>
      <c r="I36" s="66">
        <v>4.1</v>
      </c>
      <c r="J36" s="45"/>
      <c r="K36" s="45">
        <f t="shared" si="18"/>
        <v>0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>
        <f t="shared" si="14"/>
        <v>0</v>
      </c>
      <c r="AB36" s="45">
        <f t="shared" si="4"/>
        <v>0</v>
      </c>
      <c r="AC36" s="45"/>
      <c r="AD36" s="45"/>
      <c r="AE36" s="45">
        <f t="shared" si="6"/>
        <v>0</v>
      </c>
      <c r="AF36" s="45"/>
      <c r="AG36" s="45"/>
      <c r="AH36" s="45">
        <f t="shared" si="7"/>
        <v>0</v>
      </c>
      <c r="AI36" s="45"/>
      <c r="AJ36" s="45"/>
      <c r="AK36" s="45">
        <f t="shared" si="19"/>
        <v>0</v>
      </c>
      <c r="AL36" s="45"/>
      <c r="AM36" s="45"/>
      <c r="AN36" s="48"/>
    </row>
    <row r="37" ht="22.8" customHeight="1" spans="2:40">
      <c r="B37" s="42" t="s">
        <v>22</v>
      </c>
      <c r="C37" s="42" t="s">
        <v>22</v>
      </c>
      <c r="D37" s="43"/>
      <c r="E37" s="58" t="s">
        <v>188</v>
      </c>
      <c r="F37" s="57">
        <f t="shared" si="15"/>
        <v>5</v>
      </c>
      <c r="G37" s="45">
        <f t="shared" si="16"/>
        <v>5</v>
      </c>
      <c r="H37" s="45">
        <f t="shared" si="17"/>
        <v>5</v>
      </c>
      <c r="I37" s="66">
        <v>5</v>
      </c>
      <c r="J37" s="45"/>
      <c r="K37" s="45">
        <f t="shared" si="18"/>
        <v>0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>
        <f t="shared" si="14"/>
        <v>0</v>
      </c>
      <c r="AB37" s="45">
        <f t="shared" si="4"/>
        <v>0</v>
      </c>
      <c r="AC37" s="45"/>
      <c r="AD37" s="45"/>
      <c r="AE37" s="45">
        <f t="shared" si="6"/>
        <v>0</v>
      </c>
      <c r="AF37" s="45"/>
      <c r="AG37" s="45"/>
      <c r="AH37" s="45">
        <f t="shared" si="7"/>
        <v>0</v>
      </c>
      <c r="AI37" s="45"/>
      <c r="AJ37" s="45"/>
      <c r="AK37" s="45">
        <f t="shared" si="19"/>
        <v>0</v>
      </c>
      <c r="AL37" s="45"/>
      <c r="AM37" s="45"/>
      <c r="AN37" s="48"/>
    </row>
    <row r="38" ht="22.8" customHeight="1" spans="2:40">
      <c r="B38" s="42" t="s">
        <v>22</v>
      </c>
      <c r="C38" s="42" t="s">
        <v>22</v>
      </c>
      <c r="D38" s="43"/>
      <c r="E38" s="58" t="s">
        <v>189</v>
      </c>
      <c r="F38" s="57">
        <f t="shared" si="15"/>
        <v>4.2</v>
      </c>
      <c r="G38" s="45">
        <f t="shared" si="16"/>
        <v>4.2</v>
      </c>
      <c r="H38" s="45">
        <f t="shared" si="17"/>
        <v>4.2</v>
      </c>
      <c r="I38" s="66">
        <v>4.2</v>
      </c>
      <c r="J38" s="45"/>
      <c r="K38" s="45">
        <f t="shared" si="18"/>
        <v>0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>
        <f t="shared" si="14"/>
        <v>0</v>
      </c>
      <c r="AB38" s="45">
        <f t="shared" si="4"/>
        <v>0</v>
      </c>
      <c r="AC38" s="45"/>
      <c r="AD38" s="45"/>
      <c r="AE38" s="45">
        <f t="shared" si="6"/>
        <v>0</v>
      </c>
      <c r="AF38" s="45"/>
      <c r="AG38" s="45"/>
      <c r="AH38" s="45">
        <f t="shared" si="7"/>
        <v>0</v>
      </c>
      <c r="AI38" s="45"/>
      <c r="AJ38" s="45"/>
      <c r="AK38" s="45">
        <f t="shared" si="19"/>
        <v>0</v>
      </c>
      <c r="AL38" s="45"/>
      <c r="AM38" s="45"/>
      <c r="AN38" s="48"/>
    </row>
    <row r="39" ht="22.8" customHeight="1" spans="2:40">
      <c r="B39" s="42" t="s">
        <v>22</v>
      </c>
      <c r="C39" s="42" t="s">
        <v>22</v>
      </c>
      <c r="D39" s="43"/>
      <c r="E39" s="58" t="s">
        <v>190</v>
      </c>
      <c r="F39" s="57">
        <f t="shared" si="15"/>
        <v>5.25</v>
      </c>
      <c r="G39" s="45">
        <f t="shared" si="16"/>
        <v>5.25</v>
      </c>
      <c r="H39" s="45">
        <f t="shared" si="17"/>
        <v>5.25</v>
      </c>
      <c r="I39" s="45">
        <v>5.25</v>
      </c>
      <c r="J39" s="45"/>
      <c r="K39" s="45">
        <f t="shared" si="18"/>
        <v>0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>
        <f t="shared" si="14"/>
        <v>0</v>
      </c>
      <c r="AB39" s="45">
        <f t="shared" si="4"/>
        <v>0</v>
      </c>
      <c r="AC39" s="45"/>
      <c r="AD39" s="45"/>
      <c r="AE39" s="45">
        <f t="shared" si="6"/>
        <v>0</v>
      </c>
      <c r="AF39" s="45"/>
      <c r="AG39" s="45"/>
      <c r="AH39" s="45">
        <f t="shared" si="7"/>
        <v>0</v>
      </c>
      <c r="AI39" s="45"/>
      <c r="AJ39" s="45"/>
      <c r="AK39" s="45">
        <f t="shared" si="19"/>
        <v>0</v>
      </c>
      <c r="AL39" s="45"/>
      <c r="AM39" s="45"/>
      <c r="AN39" s="48"/>
    </row>
    <row r="40" s="53" customFormat="1" ht="22.8" customHeight="1" spans="2:40">
      <c r="B40" s="60" t="s">
        <v>22</v>
      </c>
      <c r="C40" s="60" t="s">
        <v>22</v>
      </c>
      <c r="D40" s="61"/>
      <c r="E40" s="62" t="s">
        <v>191</v>
      </c>
      <c r="F40" s="57">
        <f t="shared" si="15"/>
        <v>29.94</v>
      </c>
      <c r="G40" s="57">
        <f t="shared" si="16"/>
        <v>29.94</v>
      </c>
      <c r="H40" s="57">
        <f t="shared" si="17"/>
        <v>29.94</v>
      </c>
      <c r="I40" s="57">
        <v>29.94</v>
      </c>
      <c r="J40" s="57"/>
      <c r="K40" s="57">
        <f t="shared" si="18"/>
        <v>0</v>
      </c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>
        <f t="shared" si="14"/>
        <v>0</v>
      </c>
      <c r="AB40" s="57">
        <f t="shared" si="4"/>
        <v>0</v>
      </c>
      <c r="AC40" s="57"/>
      <c r="AD40" s="57"/>
      <c r="AE40" s="57">
        <f t="shared" si="6"/>
        <v>0</v>
      </c>
      <c r="AF40" s="57"/>
      <c r="AG40" s="57"/>
      <c r="AH40" s="57">
        <f t="shared" si="7"/>
        <v>0</v>
      </c>
      <c r="AI40" s="57"/>
      <c r="AJ40" s="57"/>
      <c r="AK40" s="57">
        <f t="shared" si="19"/>
        <v>0</v>
      </c>
      <c r="AL40" s="57"/>
      <c r="AM40" s="57"/>
      <c r="AN40" s="73"/>
    </row>
    <row r="41" ht="22.8" customHeight="1" spans="1:40">
      <c r="A41" s="6"/>
      <c r="B41" s="42" t="s">
        <v>192</v>
      </c>
      <c r="C41" s="42" t="s">
        <v>193</v>
      </c>
      <c r="D41" s="43" t="s">
        <v>86</v>
      </c>
      <c r="E41" s="58" t="s">
        <v>194</v>
      </c>
      <c r="F41" s="57">
        <f t="shared" si="15"/>
        <v>29.94</v>
      </c>
      <c r="G41" s="45">
        <f t="shared" si="16"/>
        <v>29.94</v>
      </c>
      <c r="H41" s="45">
        <f t="shared" si="17"/>
        <v>29.94</v>
      </c>
      <c r="I41" s="45">
        <v>29.94</v>
      </c>
      <c r="J41" s="45"/>
      <c r="K41" s="45">
        <f t="shared" si="18"/>
        <v>0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>
        <f t="shared" si="14"/>
        <v>0</v>
      </c>
      <c r="AB41" s="45">
        <f t="shared" si="4"/>
        <v>0</v>
      </c>
      <c r="AC41" s="45"/>
      <c r="AD41" s="45"/>
      <c r="AE41" s="45">
        <f t="shared" si="6"/>
        <v>0</v>
      </c>
      <c r="AF41" s="45"/>
      <c r="AG41" s="45"/>
      <c r="AH41" s="45">
        <f t="shared" si="7"/>
        <v>0</v>
      </c>
      <c r="AI41" s="45"/>
      <c r="AJ41" s="45"/>
      <c r="AK41" s="45">
        <f t="shared" si="19"/>
        <v>0</v>
      </c>
      <c r="AL41" s="45"/>
      <c r="AM41" s="45"/>
      <c r="AN41" s="48"/>
    </row>
    <row r="42" s="55" customFormat="1" ht="22.8" customHeight="1" spans="2:40">
      <c r="B42" s="63" t="s">
        <v>22</v>
      </c>
      <c r="C42" s="63" t="s">
        <v>22</v>
      </c>
      <c r="D42" s="64"/>
      <c r="E42" s="65" t="s">
        <v>195</v>
      </c>
      <c r="F42" s="57">
        <f t="shared" si="15"/>
        <v>27.6</v>
      </c>
      <c r="G42" s="66">
        <f t="shared" si="16"/>
        <v>14.4</v>
      </c>
      <c r="H42" s="66">
        <f t="shared" si="17"/>
        <v>14.4</v>
      </c>
      <c r="I42" s="66">
        <v>7</v>
      </c>
      <c r="J42" s="66">
        <v>7.4</v>
      </c>
      <c r="K42" s="66">
        <f t="shared" si="18"/>
        <v>0</v>
      </c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45">
        <f t="shared" si="14"/>
        <v>13.2</v>
      </c>
      <c r="AB42" s="45">
        <f t="shared" si="4"/>
        <v>11.2</v>
      </c>
      <c r="AC42" s="49">
        <v>11.2</v>
      </c>
      <c r="AD42" s="66"/>
      <c r="AE42" s="45">
        <f t="shared" si="6"/>
        <v>2</v>
      </c>
      <c r="AF42" s="49">
        <v>2</v>
      </c>
      <c r="AG42" s="66"/>
      <c r="AH42" s="45">
        <f t="shared" si="7"/>
        <v>0</v>
      </c>
      <c r="AI42" s="66"/>
      <c r="AJ42" s="66"/>
      <c r="AK42" s="45">
        <f t="shared" si="19"/>
        <v>0</v>
      </c>
      <c r="AL42" s="49"/>
      <c r="AM42" s="66"/>
      <c r="AN42" s="74"/>
    </row>
    <row r="43" s="54" customFormat="1" ht="22.8" customHeight="1" spans="2:40">
      <c r="B43" s="60" t="s">
        <v>22</v>
      </c>
      <c r="C43" s="60" t="s">
        <v>22</v>
      </c>
      <c r="D43" s="61"/>
      <c r="E43" s="62" t="s">
        <v>196</v>
      </c>
      <c r="F43" s="57">
        <f t="shared" si="15"/>
        <v>0.06</v>
      </c>
      <c r="G43" s="57">
        <f t="shared" si="16"/>
        <v>0.06</v>
      </c>
      <c r="H43" s="57">
        <f t="shared" si="17"/>
        <v>0.06</v>
      </c>
      <c r="I43" s="57">
        <f>I44</f>
        <v>0.06</v>
      </c>
      <c r="J43" s="57"/>
      <c r="K43" s="57">
        <f t="shared" si="18"/>
        <v>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>
        <f t="shared" si="14"/>
        <v>0</v>
      </c>
      <c r="AB43" s="57">
        <f t="shared" si="4"/>
        <v>0</v>
      </c>
      <c r="AC43" s="57"/>
      <c r="AD43" s="57"/>
      <c r="AE43" s="57">
        <f t="shared" si="6"/>
        <v>0</v>
      </c>
      <c r="AF43" s="57"/>
      <c r="AG43" s="57"/>
      <c r="AH43" s="57">
        <f t="shared" si="7"/>
        <v>0</v>
      </c>
      <c r="AI43" s="57"/>
      <c r="AJ43" s="57"/>
      <c r="AK43" s="57">
        <f t="shared" si="19"/>
        <v>0</v>
      </c>
      <c r="AL43" s="57"/>
      <c r="AM43" s="57"/>
      <c r="AN43" s="73"/>
    </row>
    <row r="44" ht="22.8" customHeight="1" spans="1:40">
      <c r="A44" s="6"/>
      <c r="B44" s="42" t="s">
        <v>22</v>
      </c>
      <c r="C44" s="42" t="s">
        <v>22</v>
      </c>
      <c r="D44" s="43"/>
      <c r="E44" s="58" t="s">
        <v>197</v>
      </c>
      <c r="F44" s="57">
        <f t="shared" si="15"/>
        <v>0.06</v>
      </c>
      <c r="G44" s="45">
        <f t="shared" si="16"/>
        <v>0.06</v>
      </c>
      <c r="H44" s="45">
        <f t="shared" si="17"/>
        <v>0.06</v>
      </c>
      <c r="I44" s="45">
        <v>0.06</v>
      </c>
      <c r="J44" s="45"/>
      <c r="K44" s="45">
        <f t="shared" si="18"/>
        <v>0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>
        <f t="shared" si="14"/>
        <v>0</v>
      </c>
      <c r="AB44" s="45">
        <f t="shared" si="4"/>
        <v>0</v>
      </c>
      <c r="AC44" s="45"/>
      <c r="AD44" s="45"/>
      <c r="AE44" s="45">
        <f t="shared" si="6"/>
        <v>0</v>
      </c>
      <c r="AF44" s="45"/>
      <c r="AG44" s="45"/>
      <c r="AH44" s="45">
        <f t="shared" si="7"/>
        <v>0</v>
      </c>
      <c r="AI44" s="45"/>
      <c r="AJ44" s="45"/>
      <c r="AK44" s="45">
        <f t="shared" si="19"/>
        <v>0</v>
      </c>
      <c r="AL44" s="45"/>
      <c r="AM44" s="45"/>
      <c r="AN44" s="48"/>
    </row>
    <row r="45" s="53" customFormat="1" ht="22.8" customHeight="1" spans="1:40">
      <c r="A45" s="59"/>
      <c r="B45" s="60">
        <v>309</v>
      </c>
      <c r="C45" s="60">
        <v>99</v>
      </c>
      <c r="D45" s="61" t="s">
        <v>86</v>
      </c>
      <c r="E45" s="62" t="s">
        <v>198</v>
      </c>
      <c r="F45" s="57">
        <f t="shared" si="15"/>
        <v>2354.5</v>
      </c>
      <c r="G45" s="45">
        <f t="shared" si="16"/>
        <v>0</v>
      </c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>
        <f t="shared" si="14"/>
        <v>2354.5</v>
      </c>
      <c r="AB45" s="57">
        <f t="shared" si="4"/>
        <v>2354.5</v>
      </c>
      <c r="AC45" s="70"/>
      <c r="AD45" s="70">
        <v>2354.5</v>
      </c>
      <c r="AE45" s="57">
        <f t="shared" si="6"/>
        <v>0</v>
      </c>
      <c r="AF45" s="57"/>
      <c r="AG45" s="57"/>
      <c r="AH45" s="57">
        <f t="shared" si="7"/>
        <v>0</v>
      </c>
      <c r="AI45" s="57"/>
      <c r="AJ45" s="57"/>
      <c r="AK45" s="57">
        <f t="shared" si="19"/>
        <v>0</v>
      </c>
      <c r="AL45" s="57"/>
      <c r="AM45" s="57"/>
      <c r="AN45" s="73"/>
    </row>
    <row r="46" s="53" customFormat="1" ht="22.8" customHeight="1" spans="1:40">
      <c r="A46" s="59"/>
      <c r="B46" s="60">
        <v>310</v>
      </c>
      <c r="C46" s="60">
        <v>99</v>
      </c>
      <c r="D46" s="61" t="s">
        <v>86</v>
      </c>
      <c r="E46" s="62" t="s">
        <v>199</v>
      </c>
      <c r="F46" s="57">
        <f t="shared" si="15"/>
        <v>198.357175</v>
      </c>
      <c r="G46" s="45">
        <f t="shared" si="16"/>
        <v>0</v>
      </c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>
        <f t="shared" si="14"/>
        <v>198.357175</v>
      </c>
      <c r="AB46" s="57">
        <f t="shared" si="4"/>
        <v>198.357175</v>
      </c>
      <c r="AC46" s="70"/>
      <c r="AD46" s="70">
        <v>198.357175</v>
      </c>
      <c r="AE46" s="57">
        <f t="shared" si="6"/>
        <v>0</v>
      </c>
      <c r="AF46" s="57"/>
      <c r="AG46" s="57"/>
      <c r="AH46" s="57">
        <f t="shared" si="7"/>
        <v>0</v>
      </c>
      <c r="AI46" s="57"/>
      <c r="AJ46" s="57"/>
      <c r="AK46" s="57">
        <f t="shared" si="19"/>
        <v>0</v>
      </c>
      <c r="AL46" s="57"/>
      <c r="AM46" s="57"/>
      <c r="AN46" s="73"/>
    </row>
    <row r="47" customFormat="1" ht="22.8" customHeight="1" spans="1:40">
      <c r="A47" s="6"/>
      <c r="B47" s="42"/>
      <c r="C47" s="42"/>
      <c r="D47" s="43"/>
      <c r="E47" s="43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>
        <f t="shared" si="14"/>
        <v>0</v>
      </c>
      <c r="AB47" s="45">
        <f t="shared" si="4"/>
        <v>0</v>
      </c>
      <c r="AC47" s="45"/>
      <c r="AD47" s="45"/>
      <c r="AE47" s="45">
        <f t="shared" si="6"/>
        <v>0</v>
      </c>
      <c r="AF47" s="45"/>
      <c r="AG47" s="45"/>
      <c r="AH47" s="45">
        <f t="shared" si="7"/>
        <v>0</v>
      </c>
      <c r="AI47" s="45"/>
      <c r="AJ47" s="45"/>
      <c r="AK47" s="45">
        <f t="shared" si="19"/>
        <v>0</v>
      </c>
      <c r="AL47" s="45"/>
      <c r="AM47" s="45"/>
      <c r="AN47" s="48"/>
    </row>
    <row r="48" ht="9.75" customHeight="1" spans="1:40">
      <c r="A48" s="18"/>
      <c r="B48" s="18"/>
      <c r="C48" s="18"/>
      <c r="D48" s="4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50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D5:D6"/>
    <mergeCell ref="E5:E6"/>
    <mergeCell ref="F4:F6"/>
    <mergeCell ref="G5:G6"/>
    <mergeCell ref="Q5:Q6"/>
    <mergeCell ref="AA5:AA6"/>
  </mergeCells>
  <pageMargins left="0.314583333333333" right="0.118055555555556" top="0.270000010728836" bottom="0.270000010728836" header="0" footer="0"/>
  <pageSetup paperSize="9" scale="44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L19"/>
  <sheetViews>
    <sheetView workbookViewId="0">
      <pane ySplit="6" topLeftCell="A7" activePane="bottomLeft" state="frozen"/>
      <selection/>
      <selection pane="bottomLeft" activeCell="I17" sqref="I1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  <col min="12" max="12" width="12.625"/>
  </cols>
  <sheetData>
    <row r="1" ht="16.35" customHeight="1" spans="1:10">
      <c r="A1" s="1"/>
      <c r="B1" s="2"/>
      <c r="C1" s="2"/>
      <c r="D1" s="2"/>
      <c r="E1" s="27"/>
      <c r="F1" s="27"/>
      <c r="G1" s="20" t="s">
        <v>200</v>
      </c>
      <c r="H1" s="20"/>
      <c r="I1" s="20"/>
      <c r="J1" s="23"/>
    </row>
    <row r="2" ht="22.8" customHeight="1" spans="1:10">
      <c r="A2" s="1"/>
      <c r="B2" s="3" t="s">
        <v>201</v>
      </c>
      <c r="C2" s="3"/>
      <c r="D2" s="3"/>
      <c r="E2" s="3"/>
      <c r="F2" s="3"/>
      <c r="G2" s="3"/>
      <c r="H2" s="3"/>
      <c r="I2" s="3"/>
      <c r="J2" s="23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51"/>
      <c r="I3" s="37" t="s">
        <v>5</v>
      </c>
      <c r="J3" s="23"/>
    </row>
    <row r="4" ht="24.4" customHeight="1" spans="1:10">
      <c r="A4" s="39"/>
      <c r="B4" s="7" t="s">
        <v>8</v>
      </c>
      <c r="C4" s="7"/>
      <c r="D4" s="7"/>
      <c r="E4" s="7"/>
      <c r="F4" s="7"/>
      <c r="G4" s="7" t="s">
        <v>58</v>
      </c>
      <c r="H4" s="29" t="s">
        <v>202</v>
      </c>
      <c r="I4" s="29" t="s">
        <v>151</v>
      </c>
      <c r="J4" s="48"/>
    </row>
    <row r="5" ht="24.4" customHeight="1" spans="1:10">
      <c r="A5" s="39"/>
      <c r="B5" s="7" t="s">
        <v>79</v>
      </c>
      <c r="C5" s="7"/>
      <c r="D5" s="7"/>
      <c r="E5" s="7" t="s">
        <v>69</v>
      </c>
      <c r="F5" s="7" t="s">
        <v>70</v>
      </c>
      <c r="G5" s="7"/>
      <c r="H5" s="29"/>
      <c r="I5" s="29"/>
      <c r="J5" s="48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29"/>
      <c r="I6" s="29"/>
      <c r="J6" s="24"/>
    </row>
    <row r="7" ht="22.8" customHeight="1" spans="1:10">
      <c r="A7" s="9"/>
      <c r="B7" s="10"/>
      <c r="C7" s="10"/>
      <c r="D7" s="10"/>
      <c r="E7" s="10"/>
      <c r="F7" s="10" t="s">
        <v>71</v>
      </c>
      <c r="G7" s="30">
        <f>G8</f>
        <v>3505.5948573</v>
      </c>
      <c r="H7" s="30">
        <f>H8</f>
        <v>869.0444443</v>
      </c>
      <c r="I7" s="30">
        <f>I8</f>
        <v>2636.550413</v>
      </c>
      <c r="J7" s="25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3505.5948573</v>
      </c>
      <c r="H8" s="16">
        <f>H9</f>
        <v>869.0444443</v>
      </c>
      <c r="I8" s="16">
        <f>I9</f>
        <v>2636.550413</v>
      </c>
      <c r="J8" s="23"/>
    </row>
    <row r="9" ht="22.8" customHeight="1" spans="1:10">
      <c r="A9" s="8"/>
      <c r="B9" s="13"/>
      <c r="C9" s="13"/>
      <c r="D9" s="13"/>
      <c r="E9" s="13"/>
      <c r="F9" s="13" t="s">
        <v>203</v>
      </c>
      <c r="G9" s="16">
        <f>SUM(G10:G18)</f>
        <v>3505.5948573</v>
      </c>
      <c r="H9" s="16">
        <f>SUM(H10:H18)</f>
        <v>869.0444443</v>
      </c>
      <c r="I9" s="16">
        <f>SUM(I10:I18)</f>
        <v>2636.550413</v>
      </c>
      <c r="J9" s="23"/>
    </row>
    <row r="10" ht="22.8" customHeight="1" spans="1:12">
      <c r="A10" s="8"/>
      <c r="B10" s="13" t="s">
        <v>83</v>
      </c>
      <c r="C10" s="13" t="s">
        <v>84</v>
      </c>
      <c r="D10" s="13" t="s">
        <v>85</v>
      </c>
      <c r="E10" s="13">
        <v>131001</v>
      </c>
      <c r="F10" s="13" t="s">
        <v>87</v>
      </c>
      <c r="G10" s="16">
        <f t="shared" ref="G10:G18" si="0">H10+I10</f>
        <v>11.4</v>
      </c>
      <c r="H10" s="17">
        <v>7.4</v>
      </c>
      <c r="I10" s="17">
        <v>4</v>
      </c>
      <c r="J10" s="24"/>
      <c r="K10">
        <v>4</v>
      </c>
      <c r="L10">
        <v>7.4</v>
      </c>
    </row>
    <row r="11" ht="22.8" customHeight="1" spans="1:12">
      <c r="A11" s="8"/>
      <c r="B11" s="13" t="s">
        <v>88</v>
      </c>
      <c r="C11" s="13" t="s">
        <v>85</v>
      </c>
      <c r="D11" s="13" t="s">
        <v>85</v>
      </c>
      <c r="E11" s="13">
        <v>131001</v>
      </c>
      <c r="F11" s="13" t="s">
        <v>89</v>
      </c>
      <c r="G11" s="16">
        <f t="shared" si="0"/>
        <v>83.97</v>
      </c>
      <c r="H11" s="17">
        <v>83.97</v>
      </c>
      <c r="I11" s="17"/>
      <c r="J11" s="24"/>
      <c r="L11">
        <v>83.97</v>
      </c>
    </row>
    <row r="12" ht="22.8" customHeight="1" spans="1:12">
      <c r="A12" s="8"/>
      <c r="B12" s="13" t="s">
        <v>90</v>
      </c>
      <c r="C12" s="13" t="s">
        <v>91</v>
      </c>
      <c r="D12" s="13" t="s">
        <v>92</v>
      </c>
      <c r="E12" s="13">
        <v>131001</v>
      </c>
      <c r="F12" s="13" t="s">
        <v>93</v>
      </c>
      <c r="G12" s="16">
        <f t="shared" si="0"/>
        <v>41.985</v>
      </c>
      <c r="H12" s="17">
        <v>41.985</v>
      </c>
      <c r="I12" s="17"/>
      <c r="J12" s="24"/>
      <c r="L12">
        <v>41.985</v>
      </c>
    </row>
    <row r="13" ht="22.8" customHeight="1" spans="1:12">
      <c r="A13" s="8"/>
      <c r="B13" s="13" t="s">
        <v>94</v>
      </c>
      <c r="C13" s="13" t="s">
        <v>92</v>
      </c>
      <c r="D13" s="13" t="s">
        <v>92</v>
      </c>
      <c r="E13" s="13">
        <v>131001</v>
      </c>
      <c r="F13" s="13" t="s">
        <v>95</v>
      </c>
      <c r="G13" s="16">
        <f t="shared" si="0"/>
        <v>731.4051823</v>
      </c>
      <c r="H13" s="17">
        <v>653.7119443</v>
      </c>
      <c r="I13" s="17">
        <v>77.693238</v>
      </c>
      <c r="J13" s="24"/>
      <c r="K13">
        <v>77.693238</v>
      </c>
      <c r="L13">
        <v>653.7119443</v>
      </c>
    </row>
    <row r="14" ht="22.8" customHeight="1" spans="1:12">
      <c r="A14" s="8"/>
      <c r="B14" s="13" t="s">
        <v>99</v>
      </c>
      <c r="C14" s="13" t="s">
        <v>85</v>
      </c>
      <c r="D14" s="13" t="s">
        <v>92</v>
      </c>
      <c r="E14" s="13" t="s">
        <v>86</v>
      </c>
      <c r="F14" s="13" t="s">
        <v>102</v>
      </c>
      <c r="G14" s="16">
        <f t="shared" si="0"/>
        <v>194.050131</v>
      </c>
      <c r="H14" s="17"/>
      <c r="I14" s="17">
        <v>194.050131</v>
      </c>
      <c r="J14" s="24"/>
      <c r="K14">
        <v>194.050131</v>
      </c>
      <c r="L14">
        <v>0</v>
      </c>
    </row>
    <row r="15" ht="22.8" customHeight="1" spans="1:12">
      <c r="A15" s="8"/>
      <c r="B15" s="13" t="s">
        <v>99</v>
      </c>
      <c r="C15" s="13" t="s">
        <v>100</v>
      </c>
      <c r="D15" s="13" t="s">
        <v>100</v>
      </c>
      <c r="E15" s="13" t="s">
        <v>86</v>
      </c>
      <c r="F15" s="13" t="s">
        <v>101</v>
      </c>
      <c r="G15" s="16">
        <f t="shared" si="0"/>
        <v>2354.5</v>
      </c>
      <c r="H15" s="17"/>
      <c r="I15" s="17">
        <v>2354.5</v>
      </c>
      <c r="J15" s="24"/>
      <c r="K15">
        <v>2354.5</v>
      </c>
      <c r="L15">
        <v>0</v>
      </c>
    </row>
    <row r="16" ht="22.8" customHeight="1" spans="1:12">
      <c r="A16" s="8"/>
      <c r="B16" s="13" t="s">
        <v>94</v>
      </c>
      <c r="C16" s="13" t="s">
        <v>103</v>
      </c>
      <c r="D16" s="13" t="s">
        <v>103</v>
      </c>
      <c r="E16" s="13" t="s">
        <v>86</v>
      </c>
      <c r="F16" s="13" t="s">
        <v>104</v>
      </c>
      <c r="G16" s="16">
        <f t="shared" si="0"/>
        <v>4.307044</v>
      </c>
      <c r="H16" s="17"/>
      <c r="I16" s="17">
        <v>4.307044</v>
      </c>
      <c r="J16" s="24"/>
      <c r="K16">
        <v>4.307044</v>
      </c>
      <c r="L16">
        <v>0</v>
      </c>
    </row>
    <row r="17" ht="22.8" customHeight="1" spans="1:12">
      <c r="A17" s="8"/>
      <c r="B17" s="13" t="s">
        <v>94</v>
      </c>
      <c r="C17" s="13" t="s">
        <v>96</v>
      </c>
      <c r="D17" s="13" t="s">
        <v>97</v>
      </c>
      <c r="E17" s="13" t="s">
        <v>86</v>
      </c>
      <c r="F17" s="13" t="s">
        <v>98</v>
      </c>
      <c r="G17" s="16">
        <f t="shared" si="0"/>
        <v>21</v>
      </c>
      <c r="H17" s="17">
        <v>19</v>
      </c>
      <c r="I17" s="17">
        <v>2</v>
      </c>
      <c r="J17" s="24"/>
      <c r="K17">
        <v>2</v>
      </c>
      <c r="L17">
        <v>19</v>
      </c>
    </row>
    <row r="18" ht="22.8" customHeight="1" spans="1:12">
      <c r="A18" s="8"/>
      <c r="B18" s="13" t="s">
        <v>105</v>
      </c>
      <c r="C18" s="13" t="s">
        <v>97</v>
      </c>
      <c r="D18" s="13" t="s">
        <v>92</v>
      </c>
      <c r="E18" s="13">
        <v>131001</v>
      </c>
      <c r="F18" s="13" t="s">
        <v>106</v>
      </c>
      <c r="G18" s="16">
        <f t="shared" si="0"/>
        <v>62.9775</v>
      </c>
      <c r="H18" s="17">
        <v>62.9775</v>
      </c>
      <c r="I18" s="17"/>
      <c r="J18" s="24"/>
      <c r="L18">
        <v>62.9775</v>
      </c>
    </row>
    <row r="19" ht="9.75" customHeight="1" spans="1:10">
      <c r="A19" s="18"/>
      <c r="B19" s="19"/>
      <c r="C19" s="19"/>
      <c r="D19" s="19"/>
      <c r="E19" s="19"/>
      <c r="F19" s="18"/>
      <c r="G19" s="18"/>
      <c r="H19" s="18"/>
      <c r="I19" s="18"/>
      <c r="J19" s="52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J45"/>
  <sheetViews>
    <sheetView workbookViewId="0">
      <pane ySplit="6" topLeftCell="A37" activePane="bottomLeft" state="frozen"/>
      <selection/>
      <selection pane="bottomLeft" activeCell="A1" sqref="A1:I45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7"/>
      <c r="E1" s="27"/>
      <c r="F1" s="1"/>
      <c r="G1" s="1"/>
      <c r="H1" s="36" t="s">
        <v>204</v>
      </c>
      <c r="I1" s="48"/>
    </row>
    <row r="2" ht="22.8" customHeight="1" spans="1:9">
      <c r="A2" s="1"/>
      <c r="B2" s="3" t="s">
        <v>205</v>
      </c>
      <c r="C2" s="3"/>
      <c r="D2" s="3"/>
      <c r="E2" s="3"/>
      <c r="F2" s="3"/>
      <c r="G2" s="3"/>
      <c r="H2" s="3"/>
      <c r="I2" s="48"/>
    </row>
    <row r="3" ht="19.55" customHeight="1" spans="1:9">
      <c r="A3" s="4"/>
      <c r="B3" s="5" t="s">
        <v>4</v>
      </c>
      <c r="C3" s="5"/>
      <c r="D3" s="5"/>
      <c r="E3" s="5"/>
      <c r="G3" s="4"/>
      <c r="H3" s="37" t="s">
        <v>5</v>
      </c>
      <c r="I3" s="48"/>
    </row>
    <row r="4" ht="24.4" customHeight="1" spans="1:9">
      <c r="A4" s="6"/>
      <c r="B4" s="38" t="s">
        <v>8</v>
      </c>
      <c r="C4" s="38"/>
      <c r="D4" s="38"/>
      <c r="E4" s="38"/>
      <c r="F4" s="38" t="s">
        <v>75</v>
      </c>
      <c r="G4" s="38"/>
      <c r="H4" s="38"/>
      <c r="I4" s="48"/>
    </row>
    <row r="5" ht="24.4" customHeight="1" spans="1:9">
      <c r="A5" s="6"/>
      <c r="B5" s="38" t="s">
        <v>79</v>
      </c>
      <c r="C5" s="38"/>
      <c r="D5" s="38" t="s">
        <v>69</v>
      </c>
      <c r="E5" s="38" t="s">
        <v>70</v>
      </c>
      <c r="F5" s="38" t="s">
        <v>58</v>
      </c>
      <c r="G5" s="38" t="s">
        <v>206</v>
      </c>
      <c r="H5" s="38" t="s">
        <v>207</v>
      </c>
      <c r="I5" s="48"/>
    </row>
    <row r="6" ht="24.4" customHeight="1" spans="1:9">
      <c r="A6" s="39"/>
      <c r="B6" s="38" t="s">
        <v>80</v>
      </c>
      <c r="C6" s="38" t="s">
        <v>81</v>
      </c>
      <c r="D6" s="38"/>
      <c r="E6" s="38"/>
      <c r="F6" s="38"/>
      <c r="G6" s="38"/>
      <c r="H6" s="38"/>
      <c r="I6" s="48"/>
    </row>
    <row r="7" ht="22.8" customHeight="1" spans="1:9">
      <c r="A7" s="6"/>
      <c r="B7" s="40"/>
      <c r="C7" s="40"/>
      <c r="D7" s="40"/>
      <c r="E7" s="10" t="s">
        <v>71</v>
      </c>
      <c r="F7" s="41">
        <f>F8</f>
        <v>924.333238</v>
      </c>
      <c r="G7" s="41">
        <f>G8</f>
        <v>805.299938</v>
      </c>
      <c r="H7" s="41">
        <f>H8</f>
        <v>119.0333</v>
      </c>
      <c r="I7" s="48"/>
    </row>
    <row r="8" ht="22.8" customHeight="1" spans="1:9">
      <c r="A8" s="6"/>
      <c r="B8" s="42" t="s">
        <v>22</v>
      </c>
      <c r="C8" s="42" t="s">
        <v>22</v>
      </c>
      <c r="D8" s="43"/>
      <c r="E8" s="43" t="s">
        <v>22</v>
      </c>
      <c r="F8" s="44">
        <f>F9</f>
        <v>924.333238</v>
      </c>
      <c r="G8" s="44">
        <f>G9</f>
        <v>805.299938</v>
      </c>
      <c r="H8" s="44">
        <f>H9</f>
        <v>119.0333</v>
      </c>
      <c r="I8" s="45"/>
    </row>
    <row r="9" ht="22.8" customHeight="1" spans="1:9">
      <c r="A9" s="6"/>
      <c r="B9" s="42" t="s">
        <v>22</v>
      </c>
      <c r="C9" s="42" t="s">
        <v>22</v>
      </c>
      <c r="D9" s="43" t="s">
        <v>86</v>
      </c>
      <c r="E9" s="43" t="s">
        <v>72</v>
      </c>
      <c r="F9" s="44">
        <f>F10+F23+F43</f>
        <v>924.333238</v>
      </c>
      <c r="G9" s="44">
        <f>G10+G23+G43</f>
        <v>805.299938</v>
      </c>
      <c r="H9" s="44">
        <f>H10+H23+H43</f>
        <v>119.0333</v>
      </c>
      <c r="I9" s="48"/>
    </row>
    <row r="10" ht="22.8" customHeight="1" spans="1:9">
      <c r="A10" s="6"/>
      <c r="B10" s="42" t="s">
        <v>22</v>
      </c>
      <c r="C10" s="42" t="s">
        <v>22</v>
      </c>
      <c r="D10" s="43" t="s">
        <v>208</v>
      </c>
      <c r="E10" s="43" t="s">
        <v>209</v>
      </c>
      <c r="F10" s="44">
        <f t="shared" ref="F10:F21" si="0">G10+H10</f>
        <v>765.849938</v>
      </c>
      <c r="G10" s="44">
        <f>SUM(G11:G13,G15:G18,G22,G21)</f>
        <v>765.849938</v>
      </c>
      <c r="H10" s="44">
        <f>SUM(H11:H13,H15:H18,H22)</f>
        <v>0</v>
      </c>
      <c r="I10" s="48"/>
    </row>
    <row r="11" ht="22.8" customHeight="1" spans="1:9">
      <c r="A11" s="6"/>
      <c r="B11" s="42" t="s">
        <v>162</v>
      </c>
      <c r="C11" s="42" t="s">
        <v>210</v>
      </c>
      <c r="D11" s="43" t="s">
        <v>211</v>
      </c>
      <c r="E11" s="43" t="s">
        <v>212</v>
      </c>
      <c r="F11" s="44">
        <f t="shared" si="0"/>
        <v>285.23</v>
      </c>
      <c r="G11" s="45">
        <v>285.23</v>
      </c>
      <c r="H11" s="45"/>
      <c r="I11" s="48"/>
    </row>
    <row r="12" ht="22.8" customHeight="1" spans="2:10">
      <c r="B12" s="42" t="s">
        <v>162</v>
      </c>
      <c r="C12" s="42" t="s">
        <v>213</v>
      </c>
      <c r="D12" s="43" t="s">
        <v>214</v>
      </c>
      <c r="E12" s="43" t="s">
        <v>215</v>
      </c>
      <c r="F12" s="44">
        <f t="shared" si="0"/>
        <v>98.997794</v>
      </c>
      <c r="G12" s="45">
        <f>89.67+9.327794</f>
        <v>98.997794</v>
      </c>
      <c r="H12" s="45"/>
      <c r="I12" s="48"/>
      <c r="J12" s="49"/>
    </row>
    <row r="13" ht="22.8" customHeight="1" spans="2:9">
      <c r="B13" s="42" t="s">
        <v>162</v>
      </c>
      <c r="C13" s="42" t="s">
        <v>163</v>
      </c>
      <c r="D13" s="43" t="s">
        <v>216</v>
      </c>
      <c r="E13" s="43" t="s">
        <v>217</v>
      </c>
      <c r="F13" s="44">
        <f t="shared" si="0"/>
        <v>24.912</v>
      </c>
      <c r="G13" s="44">
        <f>G14</f>
        <v>24.912</v>
      </c>
      <c r="H13" s="44">
        <f>H14</f>
        <v>0</v>
      </c>
      <c r="I13" s="48"/>
    </row>
    <row r="14" ht="22.8" customHeight="1" spans="1:10">
      <c r="A14" s="6"/>
      <c r="B14" s="42" t="s">
        <v>162</v>
      </c>
      <c r="C14" s="42" t="s">
        <v>163</v>
      </c>
      <c r="D14" s="43" t="s">
        <v>218</v>
      </c>
      <c r="E14" s="43" t="s">
        <v>219</v>
      </c>
      <c r="F14" s="44">
        <f t="shared" si="0"/>
        <v>24.912</v>
      </c>
      <c r="G14" s="45">
        <f>12.72+12.192</f>
        <v>24.912</v>
      </c>
      <c r="H14" s="45"/>
      <c r="I14" s="48"/>
      <c r="J14" s="49"/>
    </row>
    <row r="15" ht="22.8" customHeight="1" spans="2:10">
      <c r="B15" s="42" t="s">
        <v>162</v>
      </c>
      <c r="C15" s="42" t="s">
        <v>220</v>
      </c>
      <c r="D15" s="43" t="s">
        <v>221</v>
      </c>
      <c r="E15" s="43" t="s">
        <v>222</v>
      </c>
      <c r="F15" s="44">
        <f t="shared" si="0"/>
        <v>146.9566</v>
      </c>
      <c r="G15" s="45">
        <f>137.19+9.7666</f>
        <v>146.9566</v>
      </c>
      <c r="H15" s="45"/>
      <c r="I15" s="48"/>
      <c r="J15" s="49"/>
    </row>
    <row r="16" ht="22.8" customHeight="1" spans="2:9">
      <c r="B16" s="42" t="s">
        <v>162</v>
      </c>
      <c r="C16" s="42" t="s">
        <v>223</v>
      </c>
      <c r="D16" s="43" t="s">
        <v>224</v>
      </c>
      <c r="E16" s="43" t="s">
        <v>225</v>
      </c>
      <c r="F16" s="44">
        <f t="shared" si="0"/>
        <v>83.97</v>
      </c>
      <c r="G16" s="45">
        <v>83.97</v>
      </c>
      <c r="H16" s="45"/>
      <c r="I16" s="48"/>
    </row>
    <row r="17" ht="22.8" customHeight="1" spans="2:9">
      <c r="B17" s="42" t="s">
        <v>162</v>
      </c>
      <c r="C17" s="42" t="s">
        <v>226</v>
      </c>
      <c r="D17" s="43" t="s">
        <v>227</v>
      </c>
      <c r="E17" s="43" t="s">
        <v>228</v>
      </c>
      <c r="F17" s="44">
        <f t="shared" si="0"/>
        <v>41.99</v>
      </c>
      <c r="G17" s="45">
        <v>41.99</v>
      </c>
      <c r="H17" s="45"/>
      <c r="I17" s="48"/>
    </row>
    <row r="18" ht="22.8" customHeight="1" spans="2:9">
      <c r="B18" s="42" t="s">
        <v>162</v>
      </c>
      <c r="C18" s="42" t="s">
        <v>169</v>
      </c>
      <c r="D18" s="43" t="s">
        <v>229</v>
      </c>
      <c r="E18" s="43" t="s">
        <v>230</v>
      </c>
      <c r="F18" s="44">
        <f t="shared" si="0"/>
        <v>13.4813</v>
      </c>
      <c r="G18" s="44">
        <f>SUM(G19:G20)</f>
        <v>13.4813</v>
      </c>
      <c r="H18" s="44">
        <f>SUM(H19:H20)</f>
        <v>0</v>
      </c>
      <c r="I18" s="48"/>
    </row>
    <row r="19" ht="22.8" customHeight="1" spans="1:9">
      <c r="A19" s="6"/>
      <c r="B19" s="42" t="s">
        <v>162</v>
      </c>
      <c r="C19" s="42" t="s">
        <v>169</v>
      </c>
      <c r="D19" s="43" t="s">
        <v>231</v>
      </c>
      <c r="E19" s="43" t="s">
        <v>232</v>
      </c>
      <c r="F19" s="44">
        <f t="shared" si="0"/>
        <v>10.8613</v>
      </c>
      <c r="G19" s="45">
        <f>2.12+8.7413</f>
        <v>10.8613</v>
      </c>
      <c r="H19" s="45"/>
      <c r="I19" s="48"/>
    </row>
    <row r="20" ht="22.8" customHeight="1" spans="1:9">
      <c r="A20" s="6"/>
      <c r="B20" s="42" t="s">
        <v>162</v>
      </c>
      <c r="C20" s="42" t="s">
        <v>169</v>
      </c>
      <c r="D20" s="43" t="s">
        <v>233</v>
      </c>
      <c r="E20" s="43" t="s">
        <v>234</v>
      </c>
      <c r="F20" s="44">
        <f t="shared" si="0"/>
        <v>2.62</v>
      </c>
      <c r="G20" s="45">
        <v>2.62</v>
      </c>
      <c r="H20" s="45"/>
      <c r="I20" s="48"/>
    </row>
    <row r="21" ht="22.8" customHeight="1" spans="1:9">
      <c r="A21" s="46"/>
      <c r="B21" s="42">
        <v>301</v>
      </c>
      <c r="C21" s="42">
        <v>99</v>
      </c>
      <c r="D21" s="43">
        <v>3019999</v>
      </c>
      <c r="E21" s="43" t="s">
        <v>235</v>
      </c>
      <c r="F21" s="44">
        <f t="shared" si="0"/>
        <v>7.332244</v>
      </c>
      <c r="G21" s="45">
        <v>7.332244</v>
      </c>
      <c r="H21" s="45"/>
      <c r="I21" s="48"/>
    </row>
    <row r="22" ht="22.8" customHeight="1" spans="2:9">
      <c r="B22" s="42" t="s">
        <v>162</v>
      </c>
      <c r="C22" s="42" t="s">
        <v>236</v>
      </c>
      <c r="D22" s="43" t="s">
        <v>237</v>
      </c>
      <c r="E22" s="43" t="s">
        <v>238</v>
      </c>
      <c r="F22" s="44">
        <f t="shared" ref="F22:F44" si="1">G22+H22</f>
        <v>62.98</v>
      </c>
      <c r="G22" s="45">
        <v>62.98</v>
      </c>
      <c r="H22" s="45"/>
      <c r="I22" s="48"/>
    </row>
    <row r="23" ht="22.8" customHeight="1" spans="2:9">
      <c r="B23" s="42" t="s">
        <v>22</v>
      </c>
      <c r="C23" s="42" t="s">
        <v>22</v>
      </c>
      <c r="D23" s="43" t="s">
        <v>239</v>
      </c>
      <c r="E23" s="43" t="s">
        <v>240</v>
      </c>
      <c r="F23" s="44">
        <f t="shared" si="1"/>
        <v>158.4233</v>
      </c>
      <c r="G23" s="44">
        <f>SUM(G24:G40)+G42</f>
        <v>39.39</v>
      </c>
      <c r="H23" s="44">
        <f>SUM(H24:H39)+H40+H42+H43</f>
        <v>119.0333</v>
      </c>
      <c r="I23" s="48"/>
    </row>
    <row r="24" ht="22.8" customHeight="1" spans="1:10">
      <c r="A24" s="6"/>
      <c r="B24" s="42" t="s">
        <v>192</v>
      </c>
      <c r="C24" s="42" t="s">
        <v>210</v>
      </c>
      <c r="D24" s="43" t="s">
        <v>241</v>
      </c>
      <c r="E24" s="43" t="s">
        <v>242</v>
      </c>
      <c r="F24" s="44">
        <f t="shared" si="1"/>
        <v>30.1333</v>
      </c>
      <c r="G24" s="45"/>
      <c r="H24" s="45">
        <f>20+10.1333</f>
        <v>30.1333</v>
      </c>
      <c r="I24" s="48"/>
      <c r="J24" s="49"/>
    </row>
    <row r="25" ht="22.8" customHeight="1" spans="2:9">
      <c r="B25" s="42" t="s">
        <v>192</v>
      </c>
      <c r="C25" s="42" t="s">
        <v>163</v>
      </c>
      <c r="D25" s="43" t="s">
        <v>243</v>
      </c>
      <c r="E25" s="43" t="s">
        <v>244</v>
      </c>
      <c r="F25" s="44">
        <f t="shared" si="1"/>
        <v>1</v>
      </c>
      <c r="G25" s="45"/>
      <c r="H25" s="45">
        <v>1</v>
      </c>
      <c r="I25" s="48"/>
    </row>
    <row r="26" ht="22.8" customHeight="1" spans="2:9">
      <c r="B26" s="42" t="s">
        <v>192</v>
      </c>
      <c r="C26" s="42" t="s">
        <v>245</v>
      </c>
      <c r="D26" s="43" t="s">
        <v>246</v>
      </c>
      <c r="E26" s="43" t="s">
        <v>247</v>
      </c>
      <c r="F26" s="44">
        <f t="shared" si="1"/>
        <v>0.6</v>
      </c>
      <c r="G26" s="45"/>
      <c r="H26" s="45">
        <v>0.6</v>
      </c>
      <c r="I26" s="48"/>
    </row>
    <row r="27" ht="22.8" customHeight="1" spans="2:9">
      <c r="B27" s="42" t="s">
        <v>192</v>
      </c>
      <c r="C27" s="42" t="s">
        <v>248</v>
      </c>
      <c r="D27" s="43" t="s">
        <v>249</v>
      </c>
      <c r="E27" s="43" t="s">
        <v>250</v>
      </c>
      <c r="F27" s="44">
        <f t="shared" si="1"/>
        <v>1.1</v>
      </c>
      <c r="G27" s="45"/>
      <c r="H27" s="45">
        <v>1.1</v>
      </c>
      <c r="I27" s="48"/>
    </row>
    <row r="28" ht="22.8" customHeight="1" spans="2:9">
      <c r="B28" s="42" t="s">
        <v>192</v>
      </c>
      <c r="C28" s="42" t="s">
        <v>251</v>
      </c>
      <c r="D28" s="43" t="s">
        <v>252</v>
      </c>
      <c r="E28" s="43" t="s">
        <v>253</v>
      </c>
      <c r="F28" s="44">
        <f t="shared" si="1"/>
        <v>7</v>
      </c>
      <c r="G28" s="45"/>
      <c r="H28" s="45">
        <v>7</v>
      </c>
      <c r="I28" s="48"/>
    </row>
    <row r="29" ht="22.8" customHeight="1" spans="2:9">
      <c r="B29" s="42" t="s">
        <v>192</v>
      </c>
      <c r="C29" s="42" t="s">
        <v>220</v>
      </c>
      <c r="D29" s="43" t="s">
        <v>254</v>
      </c>
      <c r="E29" s="43" t="s">
        <v>255</v>
      </c>
      <c r="F29" s="44">
        <f t="shared" si="1"/>
        <v>3.5</v>
      </c>
      <c r="G29" s="45"/>
      <c r="H29" s="45">
        <v>3.5</v>
      </c>
      <c r="I29" s="48"/>
    </row>
    <row r="30" ht="22.8" customHeight="1" spans="2:9">
      <c r="B30" s="42" t="s">
        <v>192</v>
      </c>
      <c r="C30" s="42" t="s">
        <v>256</v>
      </c>
      <c r="D30" s="43" t="s">
        <v>257</v>
      </c>
      <c r="E30" s="43" t="s">
        <v>258</v>
      </c>
      <c r="F30" s="44">
        <f t="shared" si="1"/>
        <v>0.5</v>
      </c>
      <c r="G30" s="45"/>
      <c r="H30" s="45">
        <v>0.5</v>
      </c>
      <c r="I30" s="48"/>
    </row>
    <row r="31" ht="22.8" customHeight="1" spans="2:10">
      <c r="B31" s="42" t="s">
        <v>192</v>
      </c>
      <c r="C31" s="42" t="s">
        <v>259</v>
      </c>
      <c r="D31" s="43" t="s">
        <v>260</v>
      </c>
      <c r="E31" s="43" t="s">
        <v>261</v>
      </c>
      <c r="F31" s="44">
        <f t="shared" si="1"/>
        <v>43</v>
      </c>
      <c r="G31" s="45"/>
      <c r="H31" s="45">
        <f>30+13</f>
        <v>43</v>
      </c>
      <c r="I31" s="48"/>
      <c r="J31" s="49"/>
    </row>
    <row r="32" ht="22.8" customHeight="1" spans="2:9">
      <c r="B32" s="42" t="s">
        <v>192</v>
      </c>
      <c r="C32" s="42" t="s">
        <v>236</v>
      </c>
      <c r="D32" s="43" t="s">
        <v>262</v>
      </c>
      <c r="E32" s="43" t="s">
        <v>263</v>
      </c>
      <c r="F32" s="44">
        <f t="shared" si="1"/>
        <v>2</v>
      </c>
      <c r="G32" s="45"/>
      <c r="H32" s="45">
        <v>2</v>
      </c>
      <c r="I32" s="48"/>
    </row>
    <row r="33" ht="22.8" customHeight="1" spans="2:9">
      <c r="B33" s="42" t="s">
        <v>192</v>
      </c>
      <c r="C33" s="42" t="s">
        <v>264</v>
      </c>
      <c r="D33" s="43" t="s">
        <v>265</v>
      </c>
      <c r="E33" s="43" t="s">
        <v>266</v>
      </c>
      <c r="F33" s="44">
        <f t="shared" si="1"/>
        <v>1</v>
      </c>
      <c r="G33" s="45"/>
      <c r="H33" s="45">
        <v>1</v>
      </c>
      <c r="I33" s="48"/>
    </row>
    <row r="34" ht="22.8" customHeight="1" spans="2:9">
      <c r="B34" s="42" t="s">
        <v>192</v>
      </c>
      <c r="C34" s="42" t="s">
        <v>267</v>
      </c>
      <c r="D34" s="43" t="s">
        <v>268</v>
      </c>
      <c r="E34" s="43" t="s">
        <v>269</v>
      </c>
      <c r="F34" s="44">
        <f t="shared" si="1"/>
        <v>1</v>
      </c>
      <c r="G34" s="45"/>
      <c r="H34" s="45">
        <v>1</v>
      </c>
      <c r="I34" s="48"/>
    </row>
    <row r="35" ht="22.8" customHeight="1" spans="2:9">
      <c r="B35" s="42" t="s">
        <v>192</v>
      </c>
      <c r="C35" s="42" t="s">
        <v>270</v>
      </c>
      <c r="D35" s="43" t="s">
        <v>271</v>
      </c>
      <c r="E35" s="43" t="s">
        <v>272</v>
      </c>
      <c r="F35" s="44">
        <f t="shared" si="1"/>
        <v>1</v>
      </c>
      <c r="G35" s="45"/>
      <c r="H35" s="45">
        <v>1</v>
      </c>
      <c r="I35" s="48"/>
    </row>
    <row r="36" ht="22.8" customHeight="1" spans="2:9">
      <c r="B36" s="42" t="s">
        <v>192</v>
      </c>
      <c r="C36" s="42" t="s">
        <v>273</v>
      </c>
      <c r="D36" s="43" t="s">
        <v>274</v>
      </c>
      <c r="E36" s="43" t="s">
        <v>275</v>
      </c>
      <c r="F36" s="44">
        <f t="shared" si="1"/>
        <v>4</v>
      </c>
      <c r="G36" s="45"/>
      <c r="H36" s="45">
        <v>4</v>
      </c>
      <c r="I36" s="48"/>
    </row>
    <row r="37" ht="22.8" customHeight="1" spans="2:9">
      <c r="B37" s="42" t="s">
        <v>192</v>
      </c>
      <c r="C37" s="42" t="s">
        <v>276</v>
      </c>
      <c r="D37" s="43" t="s">
        <v>277</v>
      </c>
      <c r="E37" s="43" t="s">
        <v>278</v>
      </c>
      <c r="F37" s="44">
        <f t="shared" si="1"/>
        <v>5</v>
      </c>
      <c r="G37" s="45"/>
      <c r="H37" s="45">
        <v>5</v>
      </c>
      <c r="I37" s="48"/>
    </row>
    <row r="38" ht="22.8" customHeight="1" spans="2:9">
      <c r="B38" s="42" t="s">
        <v>192</v>
      </c>
      <c r="C38" s="42" t="s">
        <v>279</v>
      </c>
      <c r="D38" s="43" t="s">
        <v>280</v>
      </c>
      <c r="E38" s="43" t="s">
        <v>281</v>
      </c>
      <c r="F38" s="44">
        <f t="shared" si="1"/>
        <v>4.2</v>
      </c>
      <c r="G38" s="45">
        <v>4.2</v>
      </c>
      <c r="H38" s="45"/>
      <c r="I38" s="48"/>
    </row>
    <row r="39" ht="22.8" customHeight="1" spans="2:9">
      <c r="B39" s="42" t="s">
        <v>192</v>
      </c>
      <c r="C39" s="42" t="s">
        <v>282</v>
      </c>
      <c r="D39" s="43" t="s">
        <v>283</v>
      </c>
      <c r="E39" s="43" t="s">
        <v>284</v>
      </c>
      <c r="F39" s="44">
        <f t="shared" si="1"/>
        <v>5.25</v>
      </c>
      <c r="G39" s="45">
        <v>5.25</v>
      </c>
      <c r="H39" s="45"/>
      <c r="I39" s="48"/>
    </row>
    <row r="40" ht="22.8" customHeight="1" spans="2:9">
      <c r="B40" s="42" t="s">
        <v>192</v>
      </c>
      <c r="C40" s="42" t="s">
        <v>193</v>
      </c>
      <c r="D40" s="43" t="s">
        <v>285</v>
      </c>
      <c r="E40" s="43" t="s">
        <v>286</v>
      </c>
      <c r="F40" s="44">
        <f t="shared" si="1"/>
        <v>29.94</v>
      </c>
      <c r="G40" s="44">
        <f>SUM(G41)</f>
        <v>29.94</v>
      </c>
      <c r="H40" s="44">
        <f>SUM(H41)</f>
        <v>0</v>
      </c>
      <c r="I40" s="48"/>
    </row>
    <row r="41" ht="22.8" customHeight="1" spans="1:9">
      <c r="A41" s="6"/>
      <c r="B41" s="42" t="s">
        <v>192</v>
      </c>
      <c r="C41" s="42" t="s">
        <v>193</v>
      </c>
      <c r="D41" s="43" t="s">
        <v>287</v>
      </c>
      <c r="E41" s="43" t="s">
        <v>288</v>
      </c>
      <c r="F41" s="44">
        <f t="shared" si="1"/>
        <v>29.94</v>
      </c>
      <c r="G41" s="45">
        <v>29.94</v>
      </c>
      <c r="H41" s="45"/>
      <c r="I41" s="48"/>
    </row>
    <row r="42" ht="22.8" customHeight="1" spans="1:10">
      <c r="A42" s="46"/>
      <c r="B42" s="42" t="s">
        <v>192</v>
      </c>
      <c r="C42" s="42" t="s">
        <v>289</v>
      </c>
      <c r="D42" s="43" t="s">
        <v>290</v>
      </c>
      <c r="E42" s="43" t="s">
        <v>291</v>
      </c>
      <c r="F42" s="44">
        <f t="shared" si="1"/>
        <v>18.2</v>
      </c>
      <c r="G42" s="45"/>
      <c r="H42" s="45">
        <f>7+11.2</f>
        <v>18.2</v>
      </c>
      <c r="I42" s="48"/>
      <c r="J42" s="49"/>
    </row>
    <row r="43" ht="22.8" customHeight="1" spans="2:9">
      <c r="B43" s="42" t="s">
        <v>22</v>
      </c>
      <c r="C43" s="42" t="s">
        <v>22</v>
      </c>
      <c r="D43" s="43" t="s">
        <v>292</v>
      </c>
      <c r="E43" s="43" t="s">
        <v>293</v>
      </c>
      <c r="F43" s="44">
        <f t="shared" si="1"/>
        <v>0.06</v>
      </c>
      <c r="G43" s="44">
        <f>SUM(G44)</f>
        <v>0.06</v>
      </c>
      <c r="H43" s="44">
        <f>SUM(H44)</f>
        <v>0</v>
      </c>
      <c r="I43" s="48"/>
    </row>
    <row r="44" ht="22.8" customHeight="1" spans="2:9">
      <c r="B44" s="42" t="s">
        <v>294</v>
      </c>
      <c r="C44" s="42" t="s">
        <v>256</v>
      </c>
      <c r="D44" s="43" t="s">
        <v>295</v>
      </c>
      <c r="E44" s="43" t="s">
        <v>296</v>
      </c>
      <c r="F44" s="44">
        <f t="shared" si="1"/>
        <v>0.06</v>
      </c>
      <c r="G44" s="45">
        <v>0.06</v>
      </c>
      <c r="H44" s="45"/>
      <c r="I44" s="48"/>
    </row>
    <row r="45" ht="9.75" customHeight="1" spans="1:9">
      <c r="A45" s="18"/>
      <c r="B45" s="18"/>
      <c r="C45" s="18"/>
      <c r="D45" s="47"/>
      <c r="E45" s="18"/>
      <c r="F45" s="18"/>
      <c r="G45" s="18"/>
      <c r="H45" s="18"/>
      <c r="I45" s="50"/>
    </row>
  </sheetData>
  <mergeCells count="12">
    <mergeCell ref="B1:C1"/>
    <mergeCell ref="B2:H2"/>
    <mergeCell ref="B3:E3"/>
    <mergeCell ref="B4:E4"/>
    <mergeCell ref="F4:H4"/>
    <mergeCell ref="B5:C5"/>
    <mergeCell ref="A19:A2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H11"/>
  <sheetViews>
    <sheetView workbookViewId="0">
      <pane ySplit="5" topLeftCell="A6" activePane="bottomLeft" state="frozen"/>
      <selection/>
      <selection pane="bottomLeft" activeCell="A1" sqref="A1:H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7"/>
      <c r="F1" s="27"/>
      <c r="G1" s="20" t="s">
        <v>297</v>
      </c>
      <c r="H1" s="6"/>
    </row>
    <row r="2" ht="22.8" customHeight="1" spans="1:8">
      <c r="A2" s="1"/>
      <c r="B2" s="3" t="s">
        <v>298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1" t="s">
        <v>5</v>
      </c>
      <c r="H3" s="22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299</v>
      </c>
      <c r="H4" s="23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4"/>
    </row>
    <row r="6" ht="22.8" customHeight="1" spans="1:8">
      <c r="A6" s="9"/>
      <c r="B6" s="10"/>
      <c r="C6" s="10"/>
      <c r="D6" s="10"/>
      <c r="E6" s="10"/>
      <c r="F6" s="10" t="s">
        <v>71</v>
      </c>
      <c r="G6" s="30">
        <f>G7</f>
        <v>11.4</v>
      </c>
      <c r="H6" s="25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f>G8</f>
        <v>11.4</v>
      </c>
      <c r="H7" s="23"/>
    </row>
    <row r="8" ht="22.8" customHeight="1" spans="1:8">
      <c r="A8" s="8"/>
      <c r="B8" s="13"/>
      <c r="C8" s="13"/>
      <c r="D8" s="13"/>
      <c r="E8" s="13"/>
      <c r="F8" s="13" t="s">
        <v>72</v>
      </c>
      <c r="G8" s="16">
        <f>G9</f>
        <v>11.4</v>
      </c>
      <c r="H8" s="23"/>
    </row>
    <row r="9" ht="22.8" customHeight="1" spans="1:8">
      <c r="A9" s="8"/>
      <c r="B9" s="13"/>
      <c r="C9" s="13"/>
      <c r="D9" s="13"/>
      <c r="E9" s="13"/>
      <c r="F9" s="13" t="s">
        <v>87</v>
      </c>
      <c r="G9" s="16">
        <f>G10</f>
        <v>11.4</v>
      </c>
      <c r="H9" s="24"/>
    </row>
    <row r="10" ht="22.8" customHeight="1" spans="1:8">
      <c r="A10" s="8"/>
      <c r="B10" s="13" t="s">
        <v>83</v>
      </c>
      <c r="C10" s="13" t="s">
        <v>84</v>
      </c>
      <c r="D10" s="13" t="s">
        <v>85</v>
      </c>
      <c r="E10" s="13" t="s">
        <v>86</v>
      </c>
      <c r="F10" s="13" t="s">
        <v>300</v>
      </c>
      <c r="G10" s="17">
        <f>7.4+4</f>
        <v>11.4</v>
      </c>
      <c r="H10" s="24"/>
    </row>
    <row r="11" ht="9.75" customHeight="1" spans="1:8">
      <c r="A11" s="18"/>
      <c r="B11" s="19"/>
      <c r="C11" s="19"/>
      <c r="D11" s="19"/>
      <c r="E11" s="19"/>
      <c r="F11" s="18"/>
      <c r="G11" s="18"/>
      <c r="H11" s="2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 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子狐狸狸</cp:lastModifiedBy>
  <dcterms:created xsi:type="dcterms:W3CDTF">2022-03-09T08:14:00Z</dcterms:created>
  <dcterms:modified xsi:type="dcterms:W3CDTF">2022-03-17T08:01:24Z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