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5">'2-1'!$2:$6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<sst xmlns="http://schemas.openxmlformats.org/spreadsheetml/2006/main" count="869" uniqueCount="353">
  <si>
    <t>2022年东河镇人民政府部门预算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</si>
  <si>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</si>
  <si>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</si>
  <si>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</si>
  <si>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</si>
  <si>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</si>
  <si>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</si>
  <si>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</si>
  <si>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</si>
  <si>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</si>
  <si>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</si>
  <si>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</si>
  <si>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</si>
  <si>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</si>
  <si>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</si>
  <si>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</si>
  <si>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</si>
  <si>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</si>
  <si>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</si>
  <si>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</si>
  <si>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</si>
  <si>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</si>
  <si>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</si>
  <si>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</si>
  <si>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</si>
  <si>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</si>
  <si>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</si>
  <si>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</si>
  <si>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</si>
  <si>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</si>
  <si>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</si>
  <si>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</si>
  <si>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</si>
  <si>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</si>
  <si>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</si>
  <si>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</si>
  <si>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</si>
  <si>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</si>
  <si>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</si>
  <si>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</si>
  <si>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</si>
  <si>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</si>
  <si>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</si>
  <si>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</si>
  <si>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</si>
  <si>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</si>
  <si>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</si>
  <si>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</si>
  <si>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</si>
  <si>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</si>
  <si>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</si>
  <si>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</si>
  <si>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</si>
  <si>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</si>
  <si>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</si>
  <si>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</si>
  <si>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</si>
  <si>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</si>
  <si>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</si>
  <si>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</si>
  <si>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</si>
  <si>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</si>
  <si>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</si>
  <si>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</si>
  <si>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</si>
  <si>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</si>
  <si>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</si>
  <si>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</si>
  <si>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</si>
  <si>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</si>
  <si>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</si>
  <si>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</si>
  <si>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旺苍县东河镇人民政府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</si>
  <si>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</si>
  <si>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</si>
  <si>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</si>
  <si>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</si>
  <si>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</si>
  <si>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</si>
  <si>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</si>
  <si>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</si>
  <si>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</si>
  <si>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</si>
  <si>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</si>
  <si>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</si>
  <si>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</si>
  <si>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501001</t>
  </si>
  <si>
    <r>
      <rPr>
        <sz val="11"/>
        <rFont val="宋体"/>
        <charset val="134"/>
      </rPr>
      <t> 行政运行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</si>
  <si>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</si>
  <si>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</si>
  <si>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</si>
  <si>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</si>
  <si>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</si>
  <si>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</si>
  <si>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</si>
  <si>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</si>
  <si>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</si>
  <si>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</si>
  <si>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t>其它企业改革发展</t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</si>
  <si>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</si>
  <si>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</si>
  <si>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</si>
  <si>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</si>
  <si>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</si>
  <si>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211</t>
  </si>
  <si>
    <t>水体</t>
  </si>
  <si>
    <t xml:space="preserve">  其他污染防治（农村污水处理）</t>
  </si>
  <si>
    <t>04</t>
  </si>
  <si>
    <t xml:space="preserve"> 农村环境保护</t>
  </si>
  <si>
    <t>213</t>
  </si>
  <si>
    <r>
      <rPr>
        <sz val="11"/>
        <rFont val="宋体"/>
        <charset val="134"/>
      </rPr>
      <t> 事业运行</t>
    </r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</si>
  <si>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</si>
  <si>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</si>
  <si>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</si>
  <si>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</si>
  <si>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</si>
  <si>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> 2021年暴雨洪涝灾害灾后恢复重建资金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</si>
  <si>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</si>
  <si>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</si>
  <si>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</si>
  <si>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</si>
  <si>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</si>
  <si>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</si>
  <si>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</si>
  <si>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</si>
  <si>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</si>
  <si>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</si>
  <si>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</si>
  <si>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</si>
  <si>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</si>
  <si>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</si>
  <si>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</si>
  <si>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</si>
  <si>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</si>
  <si>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</si>
  <si>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</si>
  <si>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</si>
  <si>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</si>
  <si>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</si>
  <si>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t> 节能环保支出</t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</si>
  <si>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</si>
  <si>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</si>
  <si>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</si>
  <si>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</si>
  <si>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</si>
  <si>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</si>
  <si>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</si>
  <si>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</si>
  <si>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</si>
  <si>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</si>
  <si>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</si>
  <si>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</si>
  <si>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</si>
  <si>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</si>
  <si>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</si>
  <si>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</si>
  <si>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</si>
  <si>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</si>
  <si>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</si>
  <si>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</si>
  <si>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</si>
  <si>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</si>
  <si>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</si>
  <si>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</si>
  <si>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</si>
  <si>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</si>
  <si>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</si>
  <si>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b/>
        <sz val="9"/>
        <rFont val="宋体"/>
        <charset val="134"/>
      </rPr>
      <t>合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计</t>
    </r>
  </si>
  <si>
    <r>
      <rPr>
        <sz val="9"/>
        <rFont val="Times New Roman"/>
        <charset val="134"/>
      </rPr>
      <t> </t>
    </r>
    <r>
      <rPr>
        <sz val="9"/>
        <rFont val="宋体"/>
        <charset val="134"/>
      </rPr>
      <t>旺苍县东河镇人民政府</t>
    </r>
  </si>
  <si>
    <r>
      <rPr>
        <sz val="9"/>
        <rFont val="Times New Roman"/>
        <charset val="134"/>
      </rPr>
      <t>  </t>
    </r>
    <r>
      <rPr>
        <sz val="9"/>
        <rFont val="宋体"/>
        <charset val="134"/>
      </rPr>
      <t>工资福利支出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</si>
  <si>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基本工资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</si>
  <si>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津贴补贴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</si>
  <si>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奖金</t>
    </r>
  </si>
  <si>
    <t>301</t>
  </si>
  <si>
    <r>
      <rPr>
        <sz val="9"/>
        <rFont val="Times New Roman"/>
        <charset val="134"/>
      </rPr>
      <t>    </t>
    </r>
    <r>
      <rPr>
        <sz val="9"/>
        <rFont val="宋体"/>
        <charset val="134"/>
      </rPr>
      <t>年终一次性奖励工资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</si>
  <si>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绩效工资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</si>
  <si>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机关事业单位基本养老保险缴费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</si>
  <si>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职工基本医疗保险缴费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</si>
  <si>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其他社会保障缴费</t>
    </r>
  </si>
  <si>
    <t>12</t>
  </si>
  <si>
    <r>
      <rPr>
        <sz val="9"/>
        <rFont val="Times New Roman"/>
        <charset val="134"/>
      </rPr>
      <t>    </t>
    </r>
    <r>
      <rPr>
        <sz val="9"/>
        <rFont val="宋体"/>
        <charset val="134"/>
      </rPr>
      <t>失业保险</t>
    </r>
  </si>
  <si>
    <r>
      <rPr>
        <sz val="9"/>
        <rFont val="Times New Roman"/>
        <charset val="134"/>
      </rPr>
      <t>    </t>
    </r>
    <r>
      <rPr>
        <sz val="9"/>
        <rFont val="宋体"/>
        <charset val="134"/>
      </rPr>
      <t>工伤保险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</si>
  <si>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住房公积金</t>
    </r>
  </si>
  <si>
    <r>
      <rPr>
        <sz val="9"/>
        <rFont val="Times New Roman"/>
        <charset val="134"/>
      </rPr>
      <t>  </t>
    </r>
    <r>
      <rPr>
        <sz val="9"/>
        <rFont val="宋体"/>
        <charset val="134"/>
      </rPr>
      <t>商品和服务支出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</si>
  <si>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办公费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</si>
  <si>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印刷费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</si>
  <si>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手续费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</si>
  <si>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水费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</si>
  <si>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电费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</si>
  <si>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邮电费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</si>
  <si>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差旅费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</si>
  <si>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维修（护）费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</si>
  <si>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会议费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</si>
  <si>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培训费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</si>
  <si>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公务接待费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</si>
  <si>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劳务费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</si>
  <si>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工会经费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</si>
  <si>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福利费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</si>
  <si>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公务用车运行维护费</t>
    </r>
  </si>
  <si>
    <r>
      <rPr>
        <sz val="9"/>
        <rFont val="Times New Roman"/>
        <charset val="134"/>
      </rPr>
      <t>   </t>
    </r>
    <r>
      <rPr>
        <sz val="9"/>
        <rFont val="宋体"/>
        <charset val="134"/>
      </rPr>
      <t>其他交通费用</t>
    </r>
  </si>
  <si>
    <t>302</t>
  </si>
  <si>
    <t>39</t>
  </si>
  <si>
    <r>
      <rPr>
        <sz val="9"/>
        <rFont val="Times New Roman"/>
        <charset val="134"/>
      </rPr>
      <t>    </t>
    </r>
    <r>
      <rPr>
        <sz val="9"/>
        <rFont val="宋体"/>
        <charset val="134"/>
      </rPr>
      <t>公务用车改革补贴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</si>
  <si>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其他商品和服务支出</t>
    </r>
  </si>
  <si>
    <t>303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</si>
  <si>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对个人和家庭的补助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</si>
  <si>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离休费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</si>
  <si>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生活补助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</si>
  <si>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三支一扶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</si>
  <si>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遗属补助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</si>
  <si>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其他补助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</si>
  <si>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奖励金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</si>
  <si>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其他对个人和家庭的补助</t>
    </r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</si>
  <si>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其他支出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</si>
  <si>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对民间非营利组织和群众性自治组织补贴</t>
    </r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</si>
  <si>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资本性支出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</si>
  <si>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其他资本性支出</t>
    </r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</si>
  <si>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对企业补助</t>
    </r>
  </si>
  <si>
    <r>
      <rPr>
        <sz val="10"/>
        <rFont val="Times New Roman"/>
        <charset val="134"/>
      </rPr>
      <t>   </t>
    </r>
    <r>
      <rPr>
        <sz val="10"/>
        <rFont val="宋体"/>
        <charset val="134"/>
      </rPr>
      <t>费用补贴</t>
    </r>
  </si>
  <si>
    <t>表3</t>
  </si>
  <si>
    <t>一般公共预算支出预算表</t>
  </si>
  <si>
    <t>旺苍县东河镇人民政府部门</t>
  </si>
  <si>
    <t> 行政运行</t>
  </si>
  <si>
    <t> 其他组织事务支出</t>
  </si>
  <si>
    <t> 一般行政管理事务</t>
  </si>
  <si>
    <t> 机关事业单位基本养老保险缴费支出</t>
  </si>
  <si>
    <t xml:space="preserve"> 其他企业改革发展补助</t>
  </si>
  <si>
    <t> 行政单位医疗</t>
  </si>
  <si>
    <t> 老龄卫生健康事务</t>
  </si>
  <si>
    <t xml:space="preserve">  水体</t>
  </si>
  <si>
    <t xml:space="preserve">  农村环境保护</t>
  </si>
  <si>
    <t> 事业运行</t>
  </si>
  <si>
    <t> 对村民委员会和村党支部的补助</t>
  </si>
  <si>
    <t> 其他农村综合改革支出</t>
  </si>
  <si>
    <t> 住房公积金</t>
  </si>
  <si>
    <t>224</t>
  </si>
  <si>
    <t xml:space="preserve"> 2021年暴雨洪涝灾害灾后恢复重建资金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</si>
  <si>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</si>
  <si>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</si>
  <si>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</si>
  <si>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</si>
  <si>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</si>
  <si>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</si>
  <si>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</si>
  <si>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</si>
  <si>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</si>
  <si>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</si>
  <si>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</si>
  <si>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3010301</t>
  </si>
  <si>
    <t>   年终一次性奖励工资</t>
  </si>
  <si>
    <t>30107</t>
  </si>
  <si>
    <t>  绩效工资</t>
  </si>
  <si>
    <t>08</t>
  </si>
  <si>
    <t>30108</t>
  </si>
  <si>
    <t>  机关事业单位基本养老保险缴费</t>
  </si>
  <si>
    <t>10</t>
  </si>
  <si>
    <t>30110</t>
  </si>
  <si>
    <t>  职工基本医疗保险缴费</t>
  </si>
  <si>
    <t>30112</t>
  </si>
  <si>
    <t>  其他社会保障缴费</t>
  </si>
  <si>
    <t>3011201</t>
  </si>
  <si>
    <t>   失业保险</t>
  </si>
  <si>
    <t>3011202</t>
  </si>
  <si>
    <t>   工伤保险</t>
  </si>
  <si>
    <t>13</t>
  </si>
  <si>
    <t>30113</t>
  </si>
  <si>
    <t>  住房公积金</t>
  </si>
  <si>
    <t> 商品和服务支出</t>
  </si>
  <si>
    <t>30201</t>
  </si>
  <si>
    <t>  办公费</t>
  </si>
  <si>
    <t>30202</t>
  </si>
  <si>
    <t>  印刷费</t>
  </si>
  <si>
    <t>30204</t>
  </si>
  <si>
    <t>  手续费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</si>
  <si>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</si>
  <si>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</si>
  <si>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</si>
  <si>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</si>
  <si>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</si>
  <si>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</si>
  <si>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</si>
  <si>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</si>
  <si>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30213</t>
  </si>
  <si>
    <t>  维修（护）费</t>
  </si>
  <si>
    <t>15</t>
  </si>
  <si>
    <t>30215</t>
  </si>
  <si>
    <t>  会议费</t>
  </si>
  <si>
    <t>30216</t>
  </si>
  <si>
    <t>  培训费</t>
  </si>
  <si>
    <t>17</t>
  </si>
  <si>
    <t>30217</t>
  </si>
  <si>
    <t>  公务接待费</t>
  </si>
  <si>
    <t>26</t>
  </si>
  <si>
    <t>30226</t>
  </si>
  <si>
    <t>  劳务费</t>
  </si>
  <si>
    <t>28</t>
  </si>
  <si>
    <t>30228</t>
  </si>
  <si>
    <t>  工会经费</t>
  </si>
  <si>
    <t>29</t>
  </si>
  <si>
    <t>30229</t>
  </si>
  <si>
    <t>  福利费</t>
  </si>
  <si>
    <t>30239</t>
  </si>
  <si>
    <t>  其他交通费用</t>
  </si>
  <si>
    <t>3023901</t>
  </si>
  <si>
    <t>   公务用车改革补贴</t>
  </si>
  <si>
    <t>其他农村综合改革支出</t>
  </si>
  <si>
    <t>基层组织活动和公共服务运行资金</t>
  </si>
  <si>
    <t> 对个人和家庭的补助</t>
  </si>
  <si>
    <t>30302</t>
  </si>
  <si>
    <t>  退休费</t>
  </si>
  <si>
    <t>30305</t>
  </si>
  <si>
    <t>  生活补助</t>
  </si>
  <si>
    <t>3030501</t>
  </si>
  <si>
    <t>   三支一扶</t>
  </si>
  <si>
    <t>3030503</t>
  </si>
  <si>
    <t>   遗属补助</t>
  </si>
  <si>
    <t>村社区干部生活补助</t>
  </si>
  <si>
    <t>80岁老党员补贴</t>
  </si>
  <si>
    <t>其它个人对家庭补助</t>
  </si>
  <si>
    <t>09</t>
  </si>
  <si>
    <t>30309</t>
  </si>
  <si>
    <t>  奖励金</t>
  </si>
  <si>
    <t>其它支出</t>
  </si>
  <si>
    <t>39908</t>
  </si>
  <si>
    <t>对民间非营利组织和群众性自治组织补贴</t>
  </si>
  <si>
    <t>表3-2</t>
  </si>
  <si>
    <t>一般公共预算项目支出预算表</t>
  </si>
  <si>
    <t>金额</t>
  </si>
  <si>
    <t>社会保障和就业支出</t>
  </si>
  <si>
    <t>其他企业改革发展补助</t>
  </si>
  <si>
    <t xml:space="preserve">     水体</t>
  </si>
  <si>
    <t xml:space="preserve">     其他污染防治（农村污水处理）</t>
  </si>
  <si>
    <t xml:space="preserve">     农村环境保护</t>
  </si>
  <si>
    <t>   2021年暴雨洪涝灾害灾后恢复重建资金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</si>
  <si>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</si>
  <si>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</si>
  <si>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</si>
  <si>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</si>
  <si>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</si>
  <si>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</si>
  <si>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</si>
  <si>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</si>
  <si>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</si>
  <si>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旺苍县东河镇人民政府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</si>
  <si>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</si>
  <si>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</si>
  <si>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</si>
  <si>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</si>
  <si>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</si>
  <si>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 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</si>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</sst>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10"/>
      <name val="simhei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9"/>
      <color indexed="8"/>
      <name val="宋体"/>
      <charset val="1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1" borderId="16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9" fillId="20" borderId="20" applyNumberFormat="0" applyAlignment="0" applyProtection="0">
      <alignment vertical="center"/>
    </xf>
    <xf numFmtId="0" fontId="35" fillId="20" borderId="17" applyNumberFormat="0" applyAlignment="0" applyProtection="0">
      <alignment vertical="center"/>
    </xf>
    <xf numFmtId="0" fontId="41" fillId="33" borderId="21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left" vertical="center"/>
    </xf>
    <xf numFmtId="4" fontId="10" fillId="3" borderId="4" xfId="0" applyNumberFormat="1" applyFont="1" applyFill="1" applyBorder="1" applyAlignment="1">
      <alignment horizontal="right" vertical="center"/>
    </xf>
    <xf numFmtId="4" fontId="10" fillId="4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4" fontId="10" fillId="3" borderId="1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4" fontId="10" fillId="0" borderId="1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4" fontId="10" fillId="6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" fontId="10" fillId="0" borderId="11" xfId="0" applyNumberFormat="1" applyFont="1" applyFill="1" applyBorder="1" applyAlignment="1">
      <alignment horizontal="right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3" fillId="6" borderId="11" xfId="0" applyFont="1" applyFill="1" applyBorder="1">
      <alignment vertical="center"/>
    </xf>
    <xf numFmtId="49" fontId="0" fillId="0" borderId="0" xfId="0" applyNumberFormat="1" applyFont="1">
      <alignment vertical="center"/>
    </xf>
    <xf numFmtId="0" fontId="8" fillId="0" borderId="7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16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4" fontId="17" fillId="3" borderId="9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8" fillId="0" borderId="9" xfId="0" applyFont="1" applyBorder="1" applyAlignment="1">
      <alignment horizontal="left" vertical="center"/>
    </xf>
    <xf numFmtId="4" fontId="18" fillId="3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6" fillId="3" borderId="9" xfId="0" applyNumberFormat="1" applyFont="1" applyFill="1" applyBorder="1" applyAlignment="1">
      <alignment horizontal="right" vertical="center"/>
    </xf>
    <xf numFmtId="4" fontId="17" fillId="3" borderId="9" xfId="0" applyNumberFormat="1" applyFont="1" applyFill="1" applyBorder="1" applyAlignment="1">
      <alignment horizontal="right" vertical="center"/>
    </xf>
    <xf numFmtId="4" fontId="17" fillId="0" borderId="9" xfId="0" applyNumberFormat="1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4" fontId="18" fillId="3" borderId="9" xfId="0" applyNumberFormat="1" applyFont="1" applyFill="1" applyBorder="1" applyAlignment="1">
      <alignment horizontal="right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7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49" fontId="2" fillId="4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>
      <alignment vertical="center"/>
    </xf>
    <xf numFmtId="4" fontId="10" fillId="0" borderId="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4" sqref="A4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8"/>
    </row>
    <row r="2" ht="195.55" customHeight="1" spans="1:1">
      <c r="A2" s="129" t="s">
        <v>0</v>
      </c>
    </row>
    <row r="3" ht="84" customHeight="1" spans="1:1">
      <c r="A3" s="130">
        <v>44637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B43" sqref="B4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05"/>
      <c r="B1" s="2"/>
      <c r="C1" s="28"/>
      <c r="D1" s="106"/>
      <c r="E1" s="2" t="s">
        <v>1</v>
      </c>
      <c r="F1" s="101" t="s">
        <v>2</v>
      </c>
    </row>
    <row r="2" ht="24" customHeight="1" spans="1:6">
      <c r="A2" s="106"/>
      <c r="B2" s="108" t="s">
        <v>3</v>
      </c>
      <c r="C2" s="108"/>
      <c r="D2" s="108"/>
      <c r="E2" s="108"/>
      <c r="F2" s="101"/>
    </row>
    <row r="3" ht="12" customHeight="1" spans="1:6">
      <c r="A3" s="109"/>
      <c r="B3" s="5" t="s">
        <v>4</v>
      </c>
      <c r="C3" s="67"/>
      <c r="D3" s="67"/>
      <c r="E3" s="110" t="s">
        <v>5</v>
      </c>
      <c r="F3" s="102"/>
    </row>
    <row r="4" ht="12" customHeight="1" spans="1:6">
      <c r="A4" s="111"/>
      <c r="B4" s="43" t="s">
        <v>6</v>
      </c>
      <c r="C4" s="43"/>
      <c r="D4" s="43" t="s">
        <v>7</v>
      </c>
      <c r="E4" s="43"/>
      <c r="F4" s="64"/>
    </row>
    <row r="5" ht="12" customHeight="1" spans="1:6">
      <c r="A5" s="111"/>
      <c r="B5" s="43" t="s">
        <v>8</v>
      </c>
      <c r="C5" s="43" t="s">
        <v>9</v>
      </c>
      <c r="D5" s="43" t="s">
        <v>8</v>
      </c>
      <c r="E5" s="43" t="s">
        <v>9</v>
      </c>
      <c r="F5" s="64"/>
    </row>
    <row r="6" ht="12" customHeight="1" spans="1:6">
      <c r="A6" s="6"/>
      <c r="B6" s="112" t="s">
        <v>10</v>
      </c>
      <c r="C6" s="113">
        <f>'1-1'!F7</f>
        <v>2995.82</v>
      </c>
      <c r="D6" s="112" t="s">
        <v>11</v>
      </c>
      <c r="E6" s="114">
        <v>1298.32</v>
      </c>
      <c r="F6" s="25"/>
    </row>
    <row r="7" ht="12" customHeight="1" spans="1:6">
      <c r="A7" s="6"/>
      <c r="B7" s="112" t="s">
        <v>12</v>
      </c>
      <c r="C7" s="113">
        <f>'1-1'!G7</f>
        <v>0</v>
      </c>
      <c r="D7" s="112" t="s">
        <v>13</v>
      </c>
      <c r="E7" s="114"/>
      <c r="F7" s="25"/>
    </row>
    <row r="8" ht="12" customHeight="1" spans="1:6">
      <c r="A8" s="6"/>
      <c r="B8" s="112" t="s">
        <v>14</v>
      </c>
      <c r="C8" s="113">
        <f>'1-1'!H7</f>
        <v>0</v>
      </c>
      <c r="D8" s="112" t="s">
        <v>15</v>
      </c>
      <c r="E8" s="114"/>
      <c r="F8" s="25"/>
    </row>
    <row r="9" ht="12" customHeight="1" spans="1:6">
      <c r="A9" s="6"/>
      <c r="B9" s="112" t="s">
        <v>16</v>
      </c>
      <c r="C9" s="113">
        <f>'1-1'!I7</f>
        <v>0</v>
      </c>
      <c r="D9" s="112" t="s">
        <v>17</v>
      </c>
      <c r="E9" s="114"/>
      <c r="F9" s="25"/>
    </row>
    <row r="10" ht="12" customHeight="1" spans="1:6">
      <c r="A10" s="6"/>
      <c r="B10" s="112" t="s">
        <v>18</v>
      </c>
      <c r="C10" s="113">
        <f>'1-1'!J7</f>
        <v>0</v>
      </c>
      <c r="D10" s="112" t="s">
        <v>19</v>
      </c>
      <c r="E10" s="114"/>
      <c r="F10" s="25"/>
    </row>
    <row r="11" ht="12" customHeight="1" spans="1:6">
      <c r="A11" s="6"/>
      <c r="B11" s="112" t="s">
        <v>20</v>
      </c>
      <c r="C11" s="113">
        <f>'1-1'!K7</f>
        <v>0</v>
      </c>
      <c r="D11" s="112" t="s">
        <v>21</v>
      </c>
      <c r="E11" s="114"/>
      <c r="F11" s="25"/>
    </row>
    <row r="12" ht="12" customHeight="1" spans="1:6">
      <c r="A12" s="6"/>
      <c r="B12" s="112" t="s">
        <v>22</v>
      </c>
      <c r="C12" s="114"/>
      <c r="D12" s="112" t="s">
        <v>23</v>
      </c>
      <c r="E12" s="114"/>
      <c r="F12" s="25"/>
    </row>
    <row r="13" ht="12" customHeight="1" spans="1:6">
      <c r="A13" s="6"/>
      <c r="B13" s="112" t="s">
        <v>22</v>
      </c>
      <c r="C13" s="114"/>
      <c r="D13" s="112" t="s">
        <v>24</v>
      </c>
      <c r="E13" s="114">
        <v>200.88</v>
      </c>
      <c r="F13" s="25"/>
    </row>
    <row r="14" ht="12" customHeight="1" spans="1:6">
      <c r="A14" s="6"/>
      <c r="B14" s="112" t="s">
        <v>22</v>
      </c>
      <c r="C14" s="114"/>
      <c r="D14" s="112" t="s">
        <v>25</v>
      </c>
      <c r="E14" s="114"/>
      <c r="F14" s="25"/>
    </row>
    <row r="15" ht="12" customHeight="1" spans="1:6">
      <c r="A15" s="6"/>
      <c r="B15" s="112" t="s">
        <v>22</v>
      </c>
      <c r="C15" s="114"/>
      <c r="D15" s="112" t="s">
        <v>26</v>
      </c>
      <c r="E15" s="114">
        <v>92.25</v>
      </c>
      <c r="F15" s="25"/>
    </row>
    <row r="16" ht="12" customHeight="1" spans="1:6">
      <c r="A16" s="6"/>
      <c r="B16" s="112" t="s">
        <v>22</v>
      </c>
      <c r="C16" s="114"/>
      <c r="D16" s="112" t="s">
        <v>27</v>
      </c>
      <c r="E16" s="114">
        <v>39.97</v>
      </c>
      <c r="F16" s="25"/>
    </row>
    <row r="17" ht="12" customHeight="1" spans="1:6">
      <c r="A17" s="6"/>
      <c r="B17" s="112" t="s">
        <v>22</v>
      </c>
      <c r="C17" s="114"/>
      <c r="D17" s="112" t="s">
        <v>28</v>
      </c>
      <c r="E17" s="114"/>
      <c r="F17" s="25"/>
    </row>
    <row r="18" ht="12" customHeight="1" spans="1:6">
      <c r="A18" s="6"/>
      <c r="B18" s="112" t="s">
        <v>22</v>
      </c>
      <c r="C18" s="114"/>
      <c r="D18" s="112" t="s">
        <v>29</v>
      </c>
      <c r="E18" s="114">
        <v>1742.14</v>
      </c>
      <c r="F18" s="25"/>
    </row>
    <row r="19" ht="12" customHeight="1" spans="1:6">
      <c r="A19" s="6"/>
      <c r="B19" s="112" t="s">
        <v>22</v>
      </c>
      <c r="C19" s="114"/>
      <c r="D19" s="112" t="s">
        <v>30</v>
      </c>
      <c r="E19" s="114"/>
      <c r="F19" s="25"/>
    </row>
    <row r="20" ht="12" customHeight="1" spans="1:6">
      <c r="A20" s="6"/>
      <c r="B20" s="112" t="s">
        <v>22</v>
      </c>
      <c r="C20" s="114"/>
      <c r="D20" s="112" t="s">
        <v>31</v>
      </c>
      <c r="E20" s="114"/>
      <c r="F20" s="25"/>
    </row>
    <row r="21" ht="12" customHeight="1" spans="1:6">
      <c r="A21" s="6"/>
      <c r="B21" s="112" t="s">
        <v>22</v>
      </c>
      <c r="C21" s="114"/>
      <c r="D21" s="112" t="s">
        <v>32</v>
      </c>
      <c r="E21" s="114"/>
      <c r="F21" s="25"/>
    </row>
    <row r="22" ht="12" customHeight="1" spans="1:6">
      <c r="A22" s="6"/>
      <c r="B22" s="112" t="s">
        <v>22</v>
      </c>
      <c r="C22" s="114"/>
      <c r="D22" s="112" t="s">
        <v>33</v>
      </c>
      <c r="E22" s="114"/>
      <c r="F22" s="25"/>
    </row>
    <row r="23" ht="12" customHeight="1" spans="1:6">
      <c r="A23" s="6"/>
      <c r="B23" s="112" t="s">
        <v>22</v>
      </c>
      <c r="C23" s="114"/>
      <c r="D23" s="112" t="s">
        <v>34</v>
      </c>
      <c r="E23" s="114"/>
      <c r="F23" s="25"/>
    </row>
    <row r="24" ht="12" customHeight="1" spans="1:6">
      <c r="A24" s="6"/>
      <c r="B24" s="112" t="s">
        <v>22</v>
      </c>
      <c r="C24" s="114"/>
      <c r="D24" s="112" t="s">
        <v>35</v>
      </c>
      <c r="E24" s="114"/>
      <c r="F24" s="25"/>
    </row>
    <row r="25" ht="12" customHeight="1" spans="1:6">
      <c r="A25" s="6"/>
      <c r="B25" s="112" t="s">
        <v>22</v>
      </c>
      <c r="C25" s="114"/>
      <c r="D25" s="112" t="s">
        <v>36</v>
      </c>
      <c r="E25" s="114">
        <v>130.81</v>
      </c>
      <c r="F25" s="25"/>
    </row>
    <row r="26" ht="12" customHeight="1" spans="1:6">
      <c r="A26" s="6"/>
      <c r="B26" s="112" t="s">
        <v>22</v>
      </c>
      <c r="C26" s="114"/>
      <c r="D26" s="112" t="s">
        <v>37</v>
      </c>
      <c r="E26" s="114"/>
      <c r="F26" s="25"/>
    </row>
    <row r="27" ht="12" customHeight="1" spans="1:6">
      <c r="A27" s="6"/>
      <c r="B27" s="112" t="s">
        <v>22</v>
      </c>
      <c r="C27" s="114"/>
      <c r="D27" s="112" t="s">
        <v>38</v>
      </c>
      <c r="E27" s="114"/>
      <c r="F27" s="25"/>
    </row>
    <row r="28" ht="12" customHeight="1" spans="1:6">
      <c r="A28" s="6"/>
      <c r="B28" s="112" t="s">
        <v>22</v>
      </c>
      <c r="C28" s="114"/>
      <c r="D28" s="112" t="s">
        <v>39</v>
      </c>
      <c r="E28" s="114">
        <v>20</v>
      </c>
      <c r="F28" s="25"/>
    </row>
    <row r="29" ht="12" customHeight="1" spans="1:6">
      <c r="A29" s="6"/>
      <c r="B29" s="112" t="s">
        <v>22</v>
      </c>
      <c r="C29" s="114"/>
      <c r="D29" s="112" t="s">
        <v>40</v>
      </c>
      <c r="E29" s="114"/>
      <c r="F29" s="25"/>
    </row>
    <row r="30" ht="12" customHeight="1" spans="1:6">
      <c r="A30" s="6"/>
      <c r="B30" s="112" t="s">
        <v>22</v>
      </c>
      <c r="C30" s="114"/>
      <c r="D30" s="112" t="s">
        <v>41</v>
      </c>
      <c r="E30" s="114"/>
      <c r="F30" s="25"/>
    </row>
    <row r="31" ht="12" customHeight="1" spans="1:6">
      <c r="A31" s="6"/>
      <c r="B31" s="112" t="s">
        <v>22</v>
      </c>
      <c r="C31" s="114"/>
      <c r="D31" s="112" t="s">
        <v>42</v>
      </c>
      <c r="E31" s="114"/>
      <c r="F31" s="25"/>
    </row>
    <row r="32" ht="12" customHeight="1" spans="1:6">
      <c r="A32" s="6"/>
      <c r="B32" s="112" t="s">
        <v>22</v>
      </c>
      <c r="C32" s="114"/>
      <c r="D32" s="112" t="s">
        <v>43</v>
      </c>
      <c r="E32" s="114"/>
      <c r="F32" s="25"/>
    </row>
    <row r="33" ht="12" customHeight="1" spans="1:6">
      <c r="A33" s="6"/>
      <c r="B33" s="112" t="s">
        <v>22</v>
      </c>
      <c r="C33" s="114"/>
      <c r="D33" s="112" t="s">
        <v>44</v>
      </c>
      <c r="E33" s="114"/>
      <c r="F33" s="25"/>
    </row>
    <row r="34" ht="12" customHeight="1" spans="1:6">
      <c r="A34" s="6"/>
      <c r="B34" s="112" t="s">
        <v>22</v>
      </c>
      <c r="C34" s="114"/>
      <c r="D34" s="112" t="s">
        <v>45</v>
      </c>
      <c r="E34" s="114"/>
      <c r="F34" s="25"/>
    </row>
    <row r="35" ht="12" customHeight="1" spans="1:6">
      <c r="A35" s="6"/>
      <c r="B35" s="112" t="s">
        <v>22</v>
      </c>
      <c r="C35" s="114"/>
      <c r="D35" s="112" t="s">
        <v>46</v>
      </c>
      <c r="E35" s="114"/>
      <c r="F35" s="25"/>
    </row>
    <row r="36" ht="12" customHeight="1" spans="1:6">
      <c r="A36" s="9"/>
      <c r="B36" s="119" t="s">
        <v>47</v>
      </c>
      <c r="C36" s="120">
        <f>SUM(C6:C35)</f>
        <v>2995.82</v>
      </c>
      <c r="D36" s="119" t="s">
        <v>48</v>
      </c>
      <c r="E36" s="120">
        <f>SUM(E6:E35)</f>
        <v>3524.37</v>
      </c>
      <c r="F36" s="26"/>
    </row>
    <row r="37" ht="12" customHeight="1" spans="1:6">
      <c r="A37" s="6"/>
      <c r="B37" s="112" t="s">
        <v>49</v>
      </c>
      <c r="C37" s="113">
        <f>'1-1'!N7</f>
        <v>0</v>
      </c>
      <c r="D37" s="112" t="s">
        <v>50</v>
      </c>
      <c r="E37" s="114"/>
      <c r="F37" s="121"/>
    </row>
    <row r="38" ht="12" customHeight="1" spans="1:6">
      <c r="A38" s="122"/>
      <c r="B38" s="112" t="s">
        <v>51</v>
      </c>
      <c r="C38" s="113">
        <f>'1-1'!E7</f>
        <v>528.55</v>
      </c>
      <c r="D38" s="112" t="s">
        <v>52</v>
      </c>
      <c r="E38" s="114"/>
      <c r="F38" s="121"/>
    </row>
    <row r="39" ht="12" customHeight="1" spans="1:6">
      <c r="A39" s="122"/>
      <c r="B39" s="123"/>
      <c r="C39" s="123"/>
      <c r="D39" s="112" t="s">
        <v>53</v>
      </c>
      <c r="E39" s="114"/>
      <c r="F39" s="121"/>
    </row>
    <row r="40" ht="12" customHeight="1" spans="1:6">
      <c r="A40" s="124"/>
      <c r="B40" s="119" t="s">
        <v>54</v>
      </c>
      <c r="C40" s="120">
        <f>SUM(C36:C38)</f>
        <v>3524.37</v>
      </c>
      <c r="D40" s="119" t="s">
        <v>55</v>
      </c>
      <c r="E40" s="120">
        <f>E36+E37+E39</f>
        <v>3524.37</v>
      </c>
      <c r="F40" s="125"/>
    </row>
    <row r="41" ht="9.75" customHeight="1" spans="1:6">
      <c r="A41" s="115"/>
      <c r="B41" s="115"/>
      <c r="C41" s="126"/>
      <c r="D41" s="126"/>
      <c r="E41" s="115"/>
      <c r="F41" s="12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2" width="6.875" customWidth="1"/>
    <col min="3" max="3" width="20.25" customWidth="1"/>
    <col min="4" max="4" width="10.875" customWidth="1"/>
    <col min="5" max="5" width="10.125" customWidth="1"/>
    <col min="6" max="6" width="12.5" customWidth="1"/>
    <col min="7" max="7" width="9.75" customWidth="1"/>
    <col min="8" max="8" width="8" customWidth="1"/>
    <col min="9" max="9" width="7.375" customWidth="1"/>
    <col min="10" max="10" width="8.375" customWidth="1"/>
    <col min="11" max="11" width="7" customWidth="1"/>
    <col min="12" max="12" width="9" customWidth="1"/>
    <col min="13" max="13" width="9.625" customWidth="1"/>
    <col min="14" max="14" width="11.37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91"/>
      <c r="G3" s="4"/>
      <c r="H3" s="91"/>
      <c r="I3" s="91"/>
      <c r="J3" s="91"/>
      <c r="K3" s="91"/>
      <c r="L3" s="91"/>
      <c r="M3" s="91"/>
      <c r="N3" s="22" t="s">
        <v>5</v>
      </c>
      <c r="O3" s="23"/>
    </row>
    <row r="4" ht="24.4" customHeight="1" spans="1:15">
      <c r="A4" s="8"/>
      <c r="B4" s="31" t="s">
        <v>8</v>
      </c>
      <c r="C4" s="31"/>
      <c r="D4" s="31" t="s">
        <v>58</v>
      </c>
      <c r="E4" s="31" t="s">
        <v>59</v>
      </c>
      <c r="F4" s="31" t="s">
        <v>60</v>
      </c>
      <c r="G4" s="31" t="s">
        <v>61</v>
      </c>
      <c r="H4" s="31" t="s">
        <v>62</v>
      </c>
      <c r="I4" s="31" t="s">
        <v>63</v>
      </c>
      <c r="J4" s="31" t="s">
        <v>64</v>
      </c>
      <c r="K4" s="31" t="s">
        <v>65</v>
      </c>
      <c r="L4" s="31" t="s">
        <v>66</v>
      </c>
      <c r="M4" s="31" t="s">
        <v>67</v>
      </c>
      <c r="N4" s="31" t="s">
        <v>68</v>
      </c>
      <c r="O4" s="25"/>
    </row>
    <row r="5" ht="24.4" customHeight="1" spans="1:15">
      <c r="A5" s="8"/>
      <c r="B5" s="31" t="s">
        <v>69</v>
      </c>
      <c r="C5" s="31" t="s">
        <v>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5"/>
    </row>
    <row r="6" ht="24.4" customHeight="1" spans="1:15">
      <c r="A6" s="8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5"/>
    </row>
    <row r="7" ht="22.8" customHeight="1" spans="1:15">
      <c r="A7" s="9"/>
      <c r="B7" s="32"/>
      <c r="C7" s="32" t="s">
        <v>71</v>
      </c>
      <c r="D7" s="33">
        <f>D8</f>
        <v>3524.37</v>
      </c>
      <c r="E7" s="33">
        <f t="shared" ref="E7:N7" si="0">E8</f>
        <v>528.55</v>
      </c>
      <c r="F7" s="33">
        <f t="shared" si="0"/>
        <v>2995.82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33">
        <f t="shared" si="0"/>
        <v>0</v>
      </c>
      <c r="O7" s="26"/>
    </row>
    <row r="8" ht="22.8" customHeight="1" spans="1:15">
      <c r="A8" s="8"/>
      <c r="B8" s="34"/>
      <c r="C8" s="34" t="s">
        <v>22</v>
      </c>
      <c r="D8" s="35">
        <f>SUM(D9)</f>
        <v>3524.37</v>
      </c>
      <c r="E8" s="35">
        <f t="shared" ref="E8:N8" si="1">SUM(E9)</f>
        <v>528.55</v>
      </c>
      <c r="F8" s="35">
        <f t="shared" si="1"/>
        <v>2995.82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35">
        <f t="shared" si="1"/>
        <v>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35">
        <f t="shared" si="1"/>
        <v>0</v>
      </c>
      <c r="O8" s="24"/>
    </row>
    <row r="9" ht="22.8" customHeight="1" spans="1:15">
      <c r="A9" s="8"/>
      <c r="B9" s="34">
        <v>501001</v>
      </c>
      <c r="C9" s="34" t="s">
        <v>72</v>
      </c>
      <c r="D9" s="118">
        <f>SUM(E9:N9)</f>
        <v>3524.37</v>
      </c>
      <c r="E9" s="36">
        <v>528.55</v>
      </c>
      <c r="F9" s="36">
        <v>2995.82</v>
      </c>
      <c r="G9" s="36"/>
      <c r="H9" s="36"/>
      <c r="I9" s="36"/>
      <c r="J9" s="36"/>
      <c r="K9" s="36"/>
      <c r="L9" s="36"/>
      <c r="M9" s="36"/>
      <c r="N9" s="36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customWidth="1"/>
    <col min="2" max="2" width="5" customWidth="1"/>
    <col min="3" max="3" width="4.5" customWidth="1"/>
    <col min="4" max="4" width="5.5" customWidth="1"/>
    <col min="5" max="5" width="9.25" customWidth="1"/>
    <col min="6" max="6" width="33.625" customWidth="1"/>
    <col min="7" max="7" width="12.875" customWidth="1"/>
    <col min="8" max="8" width="13.375" customWidth="1"/>
    <col min="9" max="9" width="12.75" customWidth="1"/>
    <col min="10" max="10" width="13.25" customWidth="1"/>
    <col min="11" max="11" width="13.7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91"/>
      <c r="J3" s="91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8">
        <f>G8</f>
        <v>3524.37</v>
      </c>
      <c r="H7" s="38">
        <f>H8</f>
        <v>3437.94</v>
      </c>
      <c r="I7" s="38">
        <f>I8</f>
        <v>86.43</v>
      </c>
      <c r="J7" s="38">
        <f>J8</f>
        <v>0</v>
      </c>
      <c r="K7" s="38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3524.37</v>
      </c>
      <c r="H8" s="16">
        <f>H9</f>
        <v>3437.94</v>
      </c>
      <c r="I8" s="16">
        <f>I9</f>
        <v>86.43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SUM(G10:G24)</f>
        <v>3524.37</v>
      </c>
      <c r="H9" s="16">
        <f>SUM(H10:H24)</f>
        <v>3437.94</v>
      </c>
      <c r="I9" s="16">
        <f>SUM(I10:I24)</f>
        <v>86.43</v>
      </c>
      <c r="J9" s="16">
        <f>SUM(J10:J24)</f>
        <v>0</v>
      </c>
      <c r="K9" s="16">
        <f>SUM(K10:K24)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 t="shared" ref="G10:G17" si="0">SUM(H10:K10)</f>
        <v>1259.11</v>
      </c>
      <c r="H10" s="18">
        <v>1259.11</v>
      </c>
      <c r="I10" s="18">
        <v>0</v>
      </c>
      <c r="J10" s="18"/>
      <c r="K10" s="18"/>
      <c r="L10" s="25"/>
    </row>
    <row r="11" ht="22.8" customHeight="1" spans="1:12">
      <c r="A11" s="8"/>
      <c r="B11" s="13" t="s">
        <v>83</v>
      </c>
      <c r="C11" s="13" t="s">
        <v>88</v>
      </c>
      <c r="D11" s="13" t="s">
        <v>89</v>
      </c>
      <c r="E11" s="13" t="s">
        <v>86</v>
      </c>
      <c r="F11" s="13" t="s">
        <v>90</v>
      </c>
      <c r="G11" s="16">
        <f t="shared" si="0"/>
        <v>39.21</v>
      </c>
      <c r="H11" s="18">
        <v>39.21</v>
      </c>
      <c r="I11" s="18"/>
      <c r="J11" s="18"/>
      <c r="K11" s="18"/>
      <c r="L11" s="25"/>
    </row>
    <row r="12" ht="22.8" customHeight="1" spans="1:12">
      <c r="A12" s="8"/>
      <c r="B12" s="13" t="s">
        <v>83</v>
      </c>
      <c r="C12" s="13" t="s">
        <v>91</v>
      </c>
      <c r="D12" s="13" t="s">
        <v>92</v>
      </c>
      <c r="E12" s="13" t="s">
        <v>86</v>
      </c>
      <c r="F12" s="13" t="s">
        <v>93</v>
      </c>
      <c r="G12" s="16">
        <f t="shared" si="0"/>
        <v>23</v>
      </c>
      <c r="H12" s="18">
        <v>23</v>
      </c>
      <c r="I12" s="18">
        <v>0</v>
      </c>
      <c r="J12" s="18"/>
      <c r="K12" s="18"/>
      <c r="L12" s="25"/>
    </row>
    <row r="13" ht="22.8" customHeight="1" spans="1:12">
      <c r="A13" s="8"/>
      <c r="B13" s="13" t="s">
        <v>94</v>
      </c>
      <c r="C13" s="13" t="s">
        <v>95</v>
      </c>
      <c r="D13" s="13" t="s">
        <v>95</v>
      </c>
      <c r="E13" s="13" t="s">
        <v>86</v>
      </c>
      <c r="F13" s="13" t="s">
        <v>96</v>
      </c>
      <c r="G13" s="16">
        <f t="shared" si="0"/>
        <v>174.42</v>
      </c>
      <c r="H13" s="18">
        <v>174.42</v>
      </c>
      <c r="I13" s="18"/>
      <c r="J13" s="18"/>
      <c r="K13" s="18"/>
      <c r="L13" s="25"/>
    </row>
    <row r="14" ht="22.8" customHeight="1" spans="1:12">
      <c r="A14" s="8"/>
      <c r="B14" s="116">
        <v>208</v>
      </c>
      <c r="C14" s="116" t="s">
        <v>97</v>
      </c>
      <c r="D14" s="116" t="s">
        <v>89</v>
      </c>
      <c r="E14" s="13" t="s">
        <v>86</v>
      </c>
      <c r="F14" s="116" t="s">
        <v>98</v>
      </c>
      <c r="G14" s="16">
        <f t="shared" si="0"/>
        <v>26.46</v>
      </c>
      <c r="H14" s="18"/>
      <c r="I14" s="18">
        <v>26.46</v>
      </c>
      <c r="J14" s="18"/>
      <c r="K14" s="18"/>
      <c r="L14" s="25"/>
    </row>
    <row r="15" ht="22.8" customHeight="1" spans="1:12">
      <c r="A15" s="8"/>
      <c r="B15" s="13" t="s">
        <v>99</v>
      </c>
      <c r="C15" s="13" t="s">
        <v>100</v>
      </c>
      <c r="D15" s="13" t="s">
        <v>85</v>
      </c>
      <c r="E15" s="13" t="s">
        <v>86</v>
      </c>
      <c r="F15" s="13" t="s">
        <v>101</v>
      </c>
      <c r="G15" s="16">
        <f t="shared" si="0"/>
        <v>87.21</v>
      </c>
      <c r="H15" s="18">
        <v>87.21</v>
      </c>
      <c r="I15" s="18"/>
      <c r="J15" s="18"/>
      <c r="K15" s="18"/>
      <c r="L15" s="25"/>
    </row>
    <row r="16" ht="22.8" customHeight="1" spans="1:12">
      <c r="A16" s="8"/>
      <c r="B16" s="13" t="s">
        <v>99</v>
      </c>
      <c r="C16" s="13" t="s">
        <v>102</v>
      </c>
      <c r="D16" s="13" t="s">
        <v>85</v>
      </c>
      <c r="E16" s="13" t="s">
        <v>86</v>
      </c>
      <c r="F16" s="13" t="s">
        <v>103</v>
      </c>
      <c r="G16" s="16">
        <f t="shared" si="0"/>
        <v>5.04</v>
      </c>
      <c r="H16" s="18">
        <v>5.04</v>
      </c>
      <c r="I16" s="18">
        <v>0</v>
      </c>
      <c r="J16" s="18"/>
      <c r="K16" s="18"/>
      <c r="L16" s="25"/>
    </row>
    <row r="17" ht="22.8" customHeight="1" spans="1:12">
      <c r="A17" s="8"/>
      <c r="B17" s="116" t="s">
        <v>104</v>
      </c>
      <c r="C17" s="116" t="s">
        <v>84</v>
      </c>
      <c r="D17" s="116" t="s">
        <v>92</v>
      </c>
      <c r="E17" s="13" t="s">
        <v>86</v>
      </c>
      <c r="F17" s="116" t="s">
        <v>105</v>
      </c>
      <c r="G17" s="16">
        <f t="shared" si="0"/>
        <v>25</v>
      </c>
      <c r="H17" s="18"/>
      <c r="I17" s="18">
        <v>25</v>
      </c>
      <c r="J17" s="18"/>
      <c r="K17" s="18"/>
      <c r="L17" s="25"/>
    </row>
    <row r="18" ht="22.8" customHeight="1" spans="1:12">
      <c r="A18" s="8"/>
      <c r="B18" s="116" t="s">
        <v>104</v>
      </c>
      <c r="C18" s="116" t="s">
        <v>84</v>
      </c>
      <c r="D18" s="116" t="s">
        <v>89</v>
      </c>
      <c r="E18" s="13" t="s">
        <v>86</v>
      </c>
      <c r="F18" s="116" t="s">
        <v>106</v>
      </c>
      <c r="G18" s="16">
        <f t="shared" ref="G18:G24" si="1">SUM(H18:K18)</f>
        <v>1.3</v>
      </c>
      <c r="H18" s="18"/>
      <c r="I18" s="18">
        <v>1.3</v>
      </c>
      <c r="J18" s="18"/>
      <c r="K18" s="18"/>
      <c r="L18" s="25"/>
    </row>
    <row r="19" ht="22.8" customHeight="1" spans="1:12">
      <c r="A19" s="8"/>
      <c r="B19" s="116" t="s">
        <v>104</v>
      </c>
      <c r="C19" s="116" t="s">
        <v>107</v>
      </c>
      <c r="D19" s="116" t="s">
        <v>92</v>
      </c>
      <c r="E19" s="13" t="s">
        <v>86</v>
      </c>
      <c r="F19" s="116" t="s">
        <v>108</v>
      </c>
      <c r="G19" s="16">
        <f t="shared" si="1"/>
        <v>13.67</v>
      </c>
      <c r="H19" s="18"/>
      <c r="I19" s="18">
        <v>13.67</v>
      </c>
      <c r="J19" s="18"/>
      <c r="K19" s="18"/>
      <c r="L19" s="25"/>
    </row>
    <row r="20" ht="22.8" customHeight="1" spans="1:12">
      <c r="A20" s="8"/>
      <c r="B20" s="13" t="s">
        <v>109</v>
      </c>
      <c r="C20" s="13" t="s">
        <v>85</v>
      </c>
      <c r="D20" s="13" t="s">
        <v>107</v>
      </c>
      <c r="E20" s="13" t="s">
        <v>86</v>
      </c>
      <c r="F20" s="13" t="s">
        <v>110</v>
      </c>
      <c r="G20" s="16">
        <f t="shared" si="1"/>
        <v>281.04</v>
      </c>
      <c r="H20" s="18">
        <v>281.04</v>
      </c>
      <c r="I20" s="18"/>
      <c r="J20" s="18"/>
      <c r="K20" s="18"/>
      <c r="L20" s="25"/>
    </row>
    <row r="21" ht="22.8" customHeight="1" spans="1:12">
      <c r="A21" s="8"/>
      <c r="B21" s="13" t="s">
        <v>109</v>
      </c>
      <c r="C21" s="13" t="s">
        <v>111</v>
      </c>
      <c r="D21" s="13" t="s">
        <v>95</v>
      </c>
      <c r="E21" s="13" t="s">
        <v>86</v>
      </c>
      <c r="F21" s="13" t="s">
        <v>112</v>
      </c>
      <c r="G21" s="16">
        <f t="shared" si="1"/>
        <v>1268.5</v>
      </c>
      <c r="H21" s="18">
        <v>1268.5</v>
      </c>
      <c r="I21" s="18"/>
      <c r="J21" s="18"/>
      <c r="K21" s="18"/>
      <c r="L21" s="25"/>
    </row>
    <row r="22" ht="22.8" customHeight="1" spans="1:12">
      <c r="A22" s="8"/>
      <c r="B22" s="13" t="s">
        <v>109</v>
      </c>
      <c r="C22" s="13" t="s">
        <v>111</v>
      </c>
      <c r="D22" s="13" t="s">
        <v>89</v>
      </c>
      <c r="E22" s="13" t="s">
        <v>86</v>
      </c>
      <c r="F22" s="13" t="s">
        <v>113</v>
      </c>
      <c r="G22" s="16">
        <f t="shared" si="1"/>
        <v>169.6</v>
      </c>
      <c r="H22" s="18">
        <v>169.6</v>
      </c>
      <c r="I22" s="18"/>
      <c r="J22" s="18"/>
      <c r="K22" s="18"/>
      <c r="L22" s="25"/>
    </row>
    <row r="23" ht="22.8" customHeight="1" spans="1:12">
      <c r="A23" s="8"/>
      <c r="B23" s="13" t="s">
        <v>114</v>
      </c>
      <c r="C23" s="13" t="s">
        <v>92</v>
      </c>
      <c r="D23" s="13" t="s">
        <v>85</v>
      </c>
      <c r="E23" s="13" t="s">
        <v>86</v>
      </c>
      <c r="F23" s="13" t="s">
        <v>115</v>
      </c>
      <c r="G23" s="16">
        <f t="shared" si="1"/>
        <v>130.81</v>
      </c>
      <c r="H23" s="18">
        <v>130.81</v>
      </c>
      <c r="I23" s="18"/>
      <c r="J23" s="18"/>
      <c r="K23" s="18"/>
      <c r="L23" s="25"/>
    </row>
    <row r="24" ht="22.8" customHeight="1" spans="1:12">
      <c r="A24" s="8"/>
      <c r="B24" s="13">
        <v>224</v>
      </c>
      <c r="C24" s="116" t="s">
        <v>111</v>
      </c>
      <c r="D24" s="13">
        <v>99</v>
      </c>
      <c r="E24" s="13" t="s">
        <v>86</v>
      </c>
      <c r="F24" s="13" t="s">
        <v>116</v>
      </c>
      <c r="G24" s="16">
        <f t="shared" si="1"/>
        <v>20</v>
      </c>
      <c r="H24" s="18"/>
      <c r="I24" s="18">
        <v>20</v>
      </c>
      <c r="J24" s="18"/>
      <c r="K24" s="18"/>
      <c r="L24" s="25"/>
    </row>
    <row r="25" ht="9.75" customHeight="1" spans="1:12">
      <c r="A25" s="19"/>
      <c r="B25" s="20"/>
      <c r="C25" s="20"/>
      <c r="D25" s="20"/>
      <c r="E25" s="20"/>
      <c r="F25" s="19"/>
      <c r="G25" s="117"/>
      <c r="H25" s="19"/>
      <c r="I25" s="19"/>
      <c r="J25" s="20"/>
      <c r="K25" s="20"/>
      <c r="L25" s="27"/>
    </row>
  </sheetData>
  <mergeCells count="13">
    <mergeCell ref="B1:D1"/>
    <mergeCell ref="B2:K2"/>
    <mergeCell ref="B3:F3"/>
    <mergeCell ref="B4:F4"/>
    <mergeCell ref="B5:D5"/>
    <mergeCell ref="A10:A2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10" defaultRowHeight="13.5"/>
  <cols>
    <col min="1" max="1" width="1.53333333333333" customWidth="1"/>
    <col min="2" max="2" width="25.875" customWidth="1"/>
    <col min="3" max="3" width="11.5" customWidth="1"/>
    <col min="4" max="4" width="26.25" customWidth="1"/>
    <col min="5" max="5" width="13.25" customWidth="1"/>
    <col min="6" max="6" width="13.125" customWidth="1"/>
    <col min="7" max="7" width="14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105"/>
      <c r="B1" s="2"/>
      <c r="C1" s="106"/>
      <c r="D1" s="106"/>
      <c r="E1" s="28"/>
      <c r="F1" s="28"/>
      <c r="G1" s="28"/>
      <c r="H1" s="107" t="s">
        <v>117</v>
      </c>
      <c r="I1" s="101" t="s">
        <v>2</v>
      </c>
    </row>
    <row r="2" ht="21" customHeight="1" spans="1:9">
      <c r="A2" s="106"/>
      <c r="B2" s="108" t="s">
        <v>118</v>
      </c>
      <c r="C2" s="108"/>
      <c r="D2" s="108"/>
      <c r="E2" s="108"/>
      <c r="F2" s="108"/>
      <c r="G2" s="108"/>
      <c r="H2" s="108"/>
      <c r="I2" s="101"/>
    </row>
    <row r="3" ht="16" customHeight="1" spans="1:9">
      <c r="A3" s="109"/>
      <c r="B3" s="5" t="s">
        <v>4</v>
      </c>
      <c r="C3" s="5"/>
      <c r="D3" s="67"/>
      <c r="E3" s="67"/>
      <c r="F3" s="67"/>
      <c r="G3" s="67"/>
      <c r="H3" s="110" t="s">
        <v>5</v>
      </c>
      <c r="I3" s="102"/>
    </row>
    <row r="4" ht="16" customHeight="1" spans="1:9">
      <c r="A4" s="111"/>
      <c r="B4" s="43" t="s">
        <v>6</v>
      </c>
      <c r="C4" s="43"/>
      <c r="D4" s="43" t="s">
        <v>7</v>
      </c>
      <c r="E4" s="43"/>
      <c r="F4" s="43"/>
      <c r="G4" s="43"/>
      <c r="H4" s="43"/>
      <c r="I4" s="64"/>
    </row>
    <row r="5" ht="16" customHeight="1" spans="1:9">
      <c r="A5" s="111"/>
      <c r="B5" s="43" t="s">
        <v>8</v>
      </c>
      <c r="C5" s="43" t="s">
        <v>9</v>
      </c>
      <c r="D5" s="43" t="s">
        <v>8</v>
      </c>
      <c r="E5" s="43" t="s">
        <v>58</v>
      </c>
      <c r="F5" s="43" t="s">
        <v>119</v>
      </c>
      <c r="G5" s="43" t="s">
        <v>120</v>
      </c>
      <c r="H5" s="43" t="s">
        <v>121</v>
      </c>
      <c r="I5" s="64"/>
    </row>
    <row r="6" ht="16" customHeight="1" spans="1:9">
      <c r="A6" s="6"/>
      <c r="B6" s="112" t="s">
        <v>122</v>
      </c>
      <c r="C6" s="113">
        <f>SUM(C7:C9)</f>
        <v>2995.82</v>
      </c>
      <c r="D6" s="112" t="s">
        <v>123</v>
      </c>
      <c r="E6" s="113">
        <f>F6+G6+H6</f>
        <v>3524.37</v>
      </c>
      <c r="F6" s="114">
        <v>3524.37</v>
      </c>
      <c r="G6" s="114"/>
      <c r="H6" s="114"/>
      <c r="I6" s="25"/>
    </row>
    <row r="7" ht="16" customHeight="1" spans="1:9">
      <c r="A7" s="6"/>
      <c r="B7" s="112" t="s">
        <v>124</v>
      </c>
      <c r="C7" s="113">
        <f>'2-1'!H7</f>
        <v>2995.82</v>
      </c>
      <c r="D7" s="112" t="s">
        <v>125</v>
      </c>
      <c r="E7" s="113">
        <f t="shared" ref="E7:E33" si="0">F7+G7+H7</f>
        <v>1298.32</v>
      </c>
      <c r="F7" s="114">
        <v>1298.32</v>
      </c>
      <c r="G7" s="114"/>
      <c r="H7" s="114"/>
      <c r="I7" s="25"/>
    </row>
    <row r="8" ht="16" customHeight="1" spans="1:9">
      <c r="A8" s="6"/>
      <c r="B8" s="112" t="s">
        <v>126</v>
      </c>
      <c r="C8" s="113">
        <f>'2-1'!K7</f>
        <v>0</v>
      </c>
      <c r="D8" s="112" t="s">
        <v>127</v>
      </c>
      <c r="E8" s="113">
        <f t="shared" si="0"/>
        <v>0</v>
      </c>
      <c r="F8" s="114"/>
      <c r="G8" s="114"/>
      <c r="H8" s="114"/>
      <c r="I8" s="25"/>
    </row>
    <row r="9" ht="16" customHeight="1" spans="1:9">
      <c r="A9" s="6"/>
      <c r="B9" s="112" t="s">
        <v>128</v>
      </c>
      <c r="C9" s="113">
        <f>'2-1'!N7</f>
        <v>0</v>
      </c>
      <c r="D9" s="112" t="s">
        <v>129</v>
      </c>
      <c r="E9" s="113">
        <f t="shared" si="0"/>
        <v>0</v>
      </c>
      <c r="F9" s="114"/>
      <c r="G9" s="114"/>
      <c r="H9" s="114"/>
      <c r="I9" s="25"/>
    </row>
    <row r="10" ht="16" customHeight="1" spans="1:9">
      <c r="A10" s="6"/>
      <c r="B10" s="112" t="s">
        <v>130</v>
      </c>
      <c r="C10" s="113">
        <f>SUM(C11:C13)</f>
        <v>528.55</v>
      </c>
      <c r="D10" s="112" t="s">
        <v>131</v>
      </c>
      <c r="E10" s="113">
        <f t="shared" si="0"/>
        <v>0</v>
      </c>
      <c r="F10" s="114"/>
      <c r="G10" s="114"/>
      <c r="H10" s="114"/>
      <c r="I10" s="25"/>
    </row>
    <row r="11" ht="16" customHeight="1" spans="1:9">
      <c r="A11" s="6"/>
      <c r="B11" s="112" t="s">
        <v>124</v>
      </c>
      <c r="C11" s="113">
        <f>'2-1'!AB7</f>
        <v>528.55</v>
      </c>
      <c r="D11" s="112" t="s">
        <v>132</v>
      </c>
      <c r="E11" s="113">
        <f t="shared" si="0"/>
        <v>0</v>
      </c>
      <c r="F11" s="114"/>
      <c r="G11" s="114"/>
      <c r="H11" s="114"/>
      <c r="I11" s="25"/>
    </row>
    <row r="12" ht="16" customHeight="1" spans="1:9">
      <c r="A12" s="6"/>
      <c r="B12" s="112" t="s">
        <v>126</v>
      </c>
      <c r="C12" s="113">
        <f>'2-1'!AE7</f>
        <v>0</v>
      </c>
      <c r="D12" s="112" t="s">
        <v>133</v>
      </c>
      <c r="E12" s="113">
        <f t="shared" si="0"/>
        <v>0</v>
      </c>
      <c r="F12" s="114"/>
      <c r="G12" s="114"/>
      <c r="H12" s="114"/>
      <c r="I12" s="25"/>
    </row>
    <row r="13" ht="16" customHeight="1" spans="1:9">
      <c r="A13" s="6"/>
      <c r="B13" s="112" t="s">
        <v>128</v>
      </c>
      <c r="C13" s="113">
        <f>'2-1'!AH7</f>
        <v>0</v>
      </c>
      <c r="D13" s="112" t="s">
        <v>134</v>
      </c>
      <c r="E13" s="113">
        <f t="shared" si="0"/>
        <v>0</v>
      </c>
      <c r="F13" s="114"/>
      <c r="G13" s="114"/>
      <c r="H13" s="114"/>
      <c r="I13" s="25"/>
    </row>
    <row r="14" ht="16" customHeight="1" spans="1:9">
      <c r="A14" s="6"/>
      <c r="B14" s="112" t="s">
        <v>135</v>
      </c>
      <c r="C14" s="114"/>
      <c r="D14" s="112" t="s">
        <v>136</v>
      </c>
      <c r="E14" s="113">
        <f t="shared" si="0"/>
        <v>200.88</v>
      </c>
      <c r="F14" s="114">
        <v>200.88</v>
      </c>
      <c r="G14" s="114"/>
      <c r="H14" s="114"/>
      <c r="I14" s="25"/>
    </row>
    <row r="15" ht="16" customHeight="1" spans="1:9">
      <c r="A15" s="6"/>
      <c r="B15" s="112" t="s">
        <v>135</v>
      </c>
      <c r="C15" s="114"/>
      <c r="D15" s="112" t="s">
        <v>137</v>
      </c>
      <c r="E15" s="113">
        <f t="shared" si="0"/>
        <v>0</v>
      </c>
      <c r="F15" s="114"/>
      <c r="G15" s="114"/>
      <c r="H15" s="114"/>
      <c r="I15" s="25"/>
    </row>
    <row r="16" ht="16" customHeight="1" spans="1:9">
      <c r="A16" s="6"/>
      <c r="B16" s="112" t="s">
        <v>135</v>
      </c>
      <c r="C16" s="114"/>
      <c r="D16" s="112" t="s">
        <v>138</v>
      </c>
      <c r="E16" s="113">
        <f t="shared" si="0"/>
        <v>92.25</v>
      </c>
      <c r="F16" s="114">
        <v>92.25</v>
      </c>
      <c r="G16" s="114"/>
      <c r="H16" s="114"/>
      <c r="I16" s="25"/>
    </row>
    <row r="17" ht="16" customHeight="1" spans="1:9">
      <c r="A17" s="6"/>
      <c r="B17" s="112" t="s">
        <v>135</v>
      </c>
      <c r="C17" s="114"/>
      <c r="D17" s="112" t="s">
        <v>139</v>
      </c>
      <c r="E17" s="113">
        <f t="shared" si="0"/>
        <v>39.97</v>
      </c>
      <c r="F17" s="114">
        <v>39.97</v>
      </c>
      <c r="G17" s="114"/>
      <c r="H17" s="114"/>
      <c r="I17" s="25"/>
    </row>
    <row r="18" ht="16" customHeight="1" spans="1:9">
      <c r="A18" s="6"/>
      <c r="B18" s="112" t="s">
        <v>135</v>
      </c>
      <c r="C18" s="114"/>
      <c r="D18" s="112" t="s">
        <v>140</v>
      </c>
      <c r="E18" s="113">
        <f t="shared" si="0"/>
        <v>0</v>
      </c>
      <c r="F18" s="114"/>
      <c r="G18" s="114"/>
      <c r="H18" s="114"/>
      <c r="I18" s="25"/>
    </row>
    <row r="19" ht="16" customHeight="1" spans="1:9">
      <c r="A19" s="6"/>
      <c r="B19" s="112" t="s">
        <v>135</v>
      </c>
      <c r="C19" s="114"/>
      <c r="D19" s="112" t="s">
        <v>141</v>
      </c>
      <c r="E19" s="113">
        <f t="shared" si="0"/>
        <v>1742.14</v>
      </c>
      <c r="F19" s="114">
        <v>1742.14</v>
      </c>
      <c r="G19" s="114"/>
      <c r="H19" s="114"/>
      <c r="I19" s="25"/>
    </row>
    <row r="20" ht="16" customHeight="1" spans="1:9">
      <c r="A20" s="6"/>
      <c r="B20" s="112" t="s">
        <v>135</v>
      </c>
      <c r="C20" s="114"/>
      <c r="D20" s="112" t="s">
        <v>142</v>
      </c>
      <c r="E20" s="113">
        <f t="shared" si="0"/>
        <v>0</v>
      </c>
      <c r="F20" s="114"/>
      <c r="G20" s="114"/>
      <c r="H20" s="114"/>
      <c r="I20" s="25"/>
    </row>
    <row r="21" ht="16" customHeight="1" spans="1:9">
      <c r="A21" s="6"/>
      <c r="B21" s="112" t="s">
        <v>135</v>
      </c>
      <c r="C21" s="114"/>
      <c r="D21" s="112" t="s">
        <v>143</v>
      </c>
      <c r="E21" s="113">
        <f t="shared" si="0"/>
        <v>0</v>
      </c>
      <c r="F21" s="114"/>
      <c r="G21" s="114"/>
      <c r="H21" s="114"/>
      <c r="I21" s="25"/>
    </row>
    <row r="22" ht="16" customHeight="1" spans="1:9">
      <c r="A22" s="6"/>
      <c r="B22" s="112" t="s">
        <v>135</v>
      </c>
      <c r="C22" s="114"/>
      <c r="D22" s="112" t="s">
        <v>144</v>
      </c>
      <c r="E22" s="113">
        <f t="shared" si="0"/>
        <v>0</v>
      </c>
      <c r="F22" s="114"/>
      <c r="G22" s="114"/>
      <c r="H22" s="114"/>
      <c r="I22" s="25"/>
    </row>
    <row r="23" ht="16" customHeight="1" spans="1:9">
      <c r="A23" s="6"/>
      <c r="B23" s="112" t="s">
        <v>135</v>
      </c>
      <c r="C23" s="114"/>
      <c r="D23" s="112" t="s">
        <v>145</v>
      </c>
      <c r="E23" s="113">
        <f t="shared" si="0"/>
        <v>0</v>
      </c>
      <c r="F23" s="114"/>
      <c r="G23" s="114"/>
      <c r="H23" s="114"/>
      <c r="I23" s="25"/>
    </row>
    <row r="24" ht="16" customHeight="1" spans="1:9">
      <c r="A24" s="6"/>
      <c r="B24" s="112" t="s">
        <v>135</v>
      </c>
      <c r="C24" s="114"/>
      <c r="D24" s="112" t="s">
        <v>146</v>
      </c>
      <c r="E24" s="113">
        <f t="shared" si="0"/>
        <v>0</v>
      </c>
      <c r="F24" s="114"/>
      <c r="G24" s="114"/>
      <c r="H24" s="114"/>
      <c r="I24" s="25"/>
    </row>
    <row r="25" ht="16" customHeight="1" spans="1:9">
      <c r="A25" s="6"/>
      <c r="B25" s="112" t="s">
        <v>135</v>
      </c>
      <c r="C25" s="114"/>
      <c r="D25" s="112" t="s">
        <v>147</v>
      </c>
      <c r="E25" s="113">
        <f t="shared" si="0"/>
        <v>0</v>
      </c>
      <c r="F25" s="114"/>
      <c r="G25" s="114"/>
      <c r="H25" s="114"/>
      <c r="I25" s="25"/>
    </row>
    <row r="26" ht="16" customHeight="1" spans="1:9">
      <c r="A26" s="6"/>
      <c r="B26" s="112" t="s">
        <v>135</v>
      </c>
      <c r="C26" s="114"/>
      <c r="D26" s="112" t="s">
        <v>148</v>
      </c>
      <c r="E26" s="113">
        <f t="shared" si="0"/>
        <v>130.81</v>
      </c>
      <c r="F26" s="114">
        <v>130.81</v>
      </c>
      <c r="G26" s="114"/>
      <c r="H26" s="114"/>
      <c r="I26" s="25"/>
    </row>
    <row r="27" ht="16" customHeight="1" spans="1:9">
      <c r="A27" s="6"/>
      <c r="B27" s="112" t="s">
        <v>135</v>
      </c>
      <c r="C27" s="114"/>
      <c r="D27" s="112" t="s">
        <v>149</v>
      </c>
      <c r="E27" s="113">
        <f t="shared" si="0"/>
        <v>0</v>
      </c>
      <c r="F27" s="114"/>
      <c r="G27" s="114"/>
      <c r="H27" s="114"/>
      <c r="I27" s="25"/>
    </row>
    <row r="28" ht="16" customHeight="1" spans="1:9">
      <c r="A28" s="6"/>
      <c r="B28" s="112" t="s">
        <v>135</v>
      </c>
      <c r="C28" s="114"/>
      <c r="D28" s="112" t="s">
        <v>150</v>
      </c>
      <c r="E28" s="113">
        <f t="shared" si="0"/>
        <v>0</v>
      </c>
      <c r="F28" s="114"/>
      <c r="G28" s="114"/>
      <c r="H28" s="114"/>
      <c r="I28" s="25"/>
    </row>
    <row r="29" ht="16" customHeight="1" spans="1:9">
      <c r="A29" s="6"/>
      <c r="B29" s="112" t="s">
        <v>135</v>
      </c>
      <c r="C29" s="114"/>
      <c r="D29" s="112" t="s">
        <v>151</v>
      </c>
      <c r="E29" s="113">
        <f t="shared" si="0"/>
        <v>20</v>
      </c>
      <c r="F29" s="114">
        <v>20</v>
      </c>
      <c r="G29" s="114"/>
      <c r="H29" s="114"/>
      <c r="I29" s="25"/>
    </row>
    <row r="30" ht="16" customHeight="1" spans="1:9">
      <c r="A30" s="6"/>
      <c r="B30" s="112" t="s">
        <v>135</v>
      </c>
      <c r="C30" s="114"/>
      <c r="D30" s="112" t="s">
        <v>152</v>
      </c>
      <c r="E30" s="113">
        <f t="shared" si="0"/>
        <v>0</v>
      </c>
      <c r="F30" s="114"/>
      <c r="G30" s="114"/>
      <c r="H30" s="114"/>
      <c r="I30" s="25"/>
    </row>
    <row r="31" ht="16" customHeight="1" spans="1:9">
      <c r="A31" s="6"/>
      <c r="B31" s="112" t="s">
        <v>135</v>
      </c>
      <c r="C31" s="114"/>
      <c r="D31" s="112" t="s">
        <v>153</v>
      </c>
      <c r="E31" s="113">
        <f t="shared" si="0"/>
        <v>0</v>
      </c>
      <c r="F31" s="114"/>
      <c r="G31" s="114"/>
      <c r="H31" s="114"/>
      <c r="I31" s="25"/>
    </row>
    <row r="32" ht="16" customHeight="1" spans="1:9">
      <c r="A32" s="6"/>
      <c r="B32" s="112" t="s">
        <v>135</v>
      </c>
      <c r="C32" s="114"/>
      <c r="D32" s="112" t="s">
        <v>154</v>
      </c>
      <c r="E32" s="113">
        <f t="shared" si="0"/>
        <v>0</v>
      </c>
      <c r="F32" s="114"/>
      <c r="G32" s="114"/>
      <c r="H32" s="114"/>
      <c r="I32" s="25"/>
    </row>
    <row r="33" ht="16" customHeight="1" spans="1:9">
      <c r="A33" s="6"/>
      <c r="B33" s="112" t="s">
        <v>135</v>
      </c>
      <c r="C33" s="114"/>
      <c r="D33" s="112" t="s">
        <v>155</v>
      </c>
      <c r="E33" s="113">
        <f t="shared" si="0"/>
        <v>0</v>
      </c>
      <c r="F33" s="114"/>
      <c r="G33" s="114"/>
      <c r="H33" s="114"/>
      <c r="I33" s="25"/>
    </row>
    <row r="34" ht="9.75" customHeight="1" spans="1:9">
      <c r="A34" s="115"/>
      <c r="B34" s="115"/>
      <c r="C34" s="115"/>
      <c r="D34" s="68"/>
      <c r="E34" s="115"/>
      <c r="F34" s="115"/>
      <c r="G34" s="115"/>
      <c r="H34" s="115"/>
      <c r="I34" s="104"/>
    </row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4"/>
  <sheetViews>
    <sheetView workbookViewId="0">
      <pane ySplit="6" topLeftCell="A9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customWidth="1"/>
    <col min="2" max="2" width="4.875" style="71" customWidth="1"/>
    <col min="3" max="3" width="5" style="71" customWidth="1"/>
    <col min="4" max="4" width="8.25" style="71" customWidth="1"/>
    <col min="5" max="5" width="19.875" customWidth="1"/>
    <col min="6" max="6" width="6.875" style="72" customWidth="1"/>
    <col min="7" max="7" width="7.75" style="72" customWidth="1"/>
    <col min="8" max="8" width="6.875" style="72" customWidth="1"/>
    <col min="9" max="9" width="7.625" style="72" customWidth="1"/>
    <col min="10" max="10" width="5.625" customWidth="1"/>
    <col min="11" max="11" width="4.125" customWidth="1"/>
    <col min="12" max="13" width="5.625" customWidth="1"/>
    <col min="14" max="14" width="4.75" customWidth="1"/>
    <col min="15" max="16" width="5.625" customWidth="1"/>
    <col min="17" max="17" width="3.125" customWidth="1"/>
    <col min="18" max="18" width="4.625" customWidth="1"/>
    <col min="19" max="20" width="5.625" customWidth="1"/>
    <col min="21" max="21" width="3.75" customWidth="1"/>
    <col min="22" max="23" width="5.625" customWidth="1"/>
    <col min="24" max="24" width="4.25" customWidth="1"/>
    <col min="25" max="26" width="5.625" customWidth="1"/>
    <col min="27" max="27" width="6" customWidth="1"/>
    <col min="28" max="28" width="6.75" customWidth="1"/>
    <col min="29" max="29" width="6.5" customWidth="1"/>
    <col min="30" max="30" width="6.25" customWidth="1"/>
    <col min="31" max="31" width="4.375" customWidth="1"/>
    <col min="32" max="33" width="5.625" customWidth="1"/>
    <col min="34" max="34" width="3.75" customWidth="1"/>
    <col min="35" max="36" width="5.625" customWidth="1"/>
    <col min="37" max="37" width="3.75" customWidth="1"/>
    <col min="38" max="39" width="5.625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1"/>
      <c r="C1" s="1"/>
      <c r="D1" s="28"/>
      <c r="E1" s="28"/>
      <c r="F1" s="73"/>
      <c r="G1" s="73"/>
      <c r="H1" s="73"/>
      <c r="I1" s="90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1" t="s">
        <v>156</v>
      </c>
      <c r="AN1" s="101"/>
    </row>
    <row r="2" ht="16" customHeight="1" spans="1:40">
      <c r="A2" s="1"/>
      <c r="B2" s="74" t="s">
        <v>157</v>
      </c>
      <c r="C2" s="74"/>
      <c r="D2" s="7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01"/>
    </row>
    <row r="3" ht="19" customHeight="1" spans="1:40">
      <c r="A3" s="4"/>
      <c r="B3" s="75" t="s">
        <v>4</v>
      </c>
      <c r="C3" s="75"/>
      <c r="D3" s="75"/>
      <c r="E3" s="5"/>
      <c r="F3" s="76"/>
      <c r="G3" s="77"/>
      <c r="H3" s="22"/>
      <c r="I3" s="76"/>
      <c r="J3" s="67"/>
      <c r="K3" s="91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42" t="s">
        <v>5</v>
      </c>
      <c r="AM3" s="42"/>
      <c r="AN3" s="102"/>
    </row>
    <row r="4" s="71" customFormat="1" ht="19" customHeight="1" spans="1:40">
      <c r="A4" s="6"/>
      <c r="B4" s="78" t="s">
        <v>8</v>
      </c>
      <c r="C4" s="78"/>
      <c r="D4" s="78"/>
      <c r="E4" s="78"/>
      <c r="F4" s="78" t="s">
        <v>158</v>
      </c>
      <c r="G4" s="78" t="s">
        <v>159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160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161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64"/>
    </row>
    <row r="5" s="71" customFormat="1" ht="19" customHeight="1" spans="1:40">
      <c r="A5" s="6"/>
      <c r="B5" s="78" t="s">
        <v>79</v>
      </c>
      <c r="C5" s="78"/>
      <c r="D5" s="78" t="s">
        <v>69</v>
      </c>
      <c r="E5" s="78" t="s">
        <v>70</v>
      </c>
      <c r="F5" s="78"/>
      <c r="G5" s="78" t="s">
        <v>58</v>
      </c>
      <c r="H5" s="78" t="s">
        <v>162</v>
      </c>
      <c r="I5" s="78"/>
      <c r="J5" s="78"/>
      <c r="K5" s="78" t="s">
        <v>163</v>
      </c>
      <c r="L5" s="78"/>
      <c r="M5" s="78"/>
      <c r="N5" s="78" t="s">
        <v>164</v>
      </c>
      <c r="O5" s="78"/>
      <c r="P5" s="78"/>
      <c r="Q5" s="78" t="s">
        <v>58</v>
      </c>
      <c r="R5" s="78" t="s">
        <v>162</v>
      </c>
      <c r="S5" s="78"/>
      <c r="T5" s="78"/>
      <c r="U5" s="78" t="s">
        <v>163</v>
      </c>
      <c r="V5" s="78"/>
      <c r="W5" s="78"/>
      <c r="X5" s="78" t="s">
        <v>164</v>
      </c>
      <c r="Y5" s="78"/>
      <c r="Z5" s="78"/>
      <c r="AA5" s="78" t="s">
        <v>58</v>
      </c>
      <c r="AB5" s="78" t="s">
        <v>162</v>
      </c>
      <c r="AC5" s="78"/>
      <c r="AD5" s="78"/>
      <c r="AE5" s="78" t="s">
        <v>163</v>
      </c>
      <c r="AF5" s="78"/>
      <c r="AG5" s="78"/>
      <c r="AH5" s="78" t="s">
        <v>164</v>
      </c>
      <c r="AI5" s="78"/>
      <c r="AJ5" s="78"/>
      <c r="AK5" s="103" t="s">
        <v>165</v>
      </c>
      <c r="AL5" s="103"/>
      <c r="AM5" s="103"/>
      <c r="AN5" s="64"/>
    </row>
    <row r="6" s="71" customFormat="1" ht="19" customHeight="1" spans="1:40">
      <c r="A6" s="68"/>
      <c r="B6" s="78" t="s">
        <v>80</v>
      </c>
      <c r="C6" s="78" t="s">
        <v>81</v>
      </c>
      <c r="D6" s="78"/>
      <c r="E6" s="78"/>
      <c r="F6" s="78"/>
      <c r="G6" s="78"/>
      <c r="H6" s="78" t="s">
        <v>166</v>
      </c>
      <c r="I6" s="78" t="s">
        <v>75</v>
      </c>
      <c r="J6" s="78" t="s">
        <v>76</v>
      </c>
      <c r="K6" s="78" t="s">
        <v>166</v>
      </c>
      <c r="L6" s="78" t="s">
        <v>75</v>
      </c>
      <c r="M6" s="78" t="s">
        <v>76</v>
      </c>
      <c r="N6" s="78" t="s">
        <v>166</v>
      </c>
      <c r="O6" s="78" t="s">
        <v>75</v>
      </c>
      <c r="P6" s="78" t="s">
        <v>76</v>
      </c>
      <c r="Q6" s="78"/>
      <c r="R6" s="78" t="s">
        <v>166</v>
      </c>
      <c r="S6" s="78" t="s">
        <v>75</v>
      </c>
      <c r="T6" s="78" t="s">
        <v>76</v>
      </c>
      <c r="U6" s="78" t="s">
        <v>166</v>
      </c>
      <c r="V6" s="78" t="s">
        <v>75</v>
      </c>
      <c r="W6" s="78" t="s">
        <v>76</v>
      </c>
      <c r="X6" s="78" t="s">
        <v>166</v>
      </c>
      <c r="Y6" s="78" t="s">
        <v>75</v>
      </c>
      <c r="Z6" s="78" t="s">
        <v>76</v>
      </c>
      <c r="AA6" s="78"/>
      <c r="AB6" s="78" t="s">
        <v>166</v>
      </c>
      <c r="AC6" s="78" t="s">
        <v>75</v>
      </c>
      <c r="AD6" s="78" t="s">
        <v>76</v>
      </c>
      <c r="AE6" s="78" t="s">
        <v>166</v>
      </c>
      <c r="AF6" s="78" t="s">
        <v>75</v>
      </c>
      <c r="AG6" s="78" t="s">
        <v>76</v>
      </c>
      <c r="AH6" s="78" t="s">
        <v>166</v>
      </c>
      <c r="AI6" s="78" t="s">
        <v>75</v>
      </c>
      <c r="AJ6" s="78" t="s">
        <v>76</v>
      </c>
      <c r="AK6" s="103" t="s">
        <v>166</v>
      </c>
      <c r="AL6" s="103" t="s">
        <v>75</v>
      </c>
      <c r="AM6" s="103" t="s">
        <v>76</v>
      </c>
      <c r="AN6" s="64"/>
    </row>
    <row r="7" ht="22.8" customHeight="1" spans="1:40">
      <c r="A7" s="6"/>
      <c r="B7" s="79"/>
      <c r="C7" s="79"/>
      <c r="D7" s="79"/>
      <c r="E7" s="80" t="s">
        <v>167</v>
      </c>
      <c r="F7" s="81">
        <f>F8</f>
        <v>3524.37</v>
      </c>
      <c r="G7" s="81">
        <f t="shared" ref="G7:AM7" si="0">G8</f>
        <v>2995.82</v>
      </c>
      <c r="H7" s="81">
        <f t="shared" si="0"/>
        <v>2995.82</v>
      </c>
      <c r="I7" s="81">
        <f t="shared" si="0"/>
        <v>2995.82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92">
        <f t="shared" si="0"/>
        <v>0</v>
      </c>
      <c r="S7" s="92">
        <f t="shared" si="0"/>
        <v>0</v>
      </c>
      <c r="T7" s="92">
        <f t="shared" si="0"/>
        <v>0</v>
      </c>
      <c r="U7" s="92">
        <f t="shared" si="0"/>
        <v>0</v>
      </c>
      <c r="V7" s="92">
        <f t="shared" si="0"/>
        <v>0</v>
      </c>
      <c r="W7" s="92">
        <f t="shared" si="0"/>
        <v>0</v>
      </c>
      <c r="X7" s="92">
        <f t="shared" si="0"/>
        <v>0</v>
      </c>
      <c r="Y7" s="92">
        <f t="shared" si="0"/>
        <v>0</v>
      </c>
      <c r="Z7" s="92">
        <f t="shared" si="0"/>
        <v>0</v>
      </c>
      <c r="AA7" s="92">
        <f t="shared" si="0"/>
        <v>528.55</v>
      </c>
      <c r="AB7" s="92">
        <f t="shared" si="0"/>
        <v>528.55</v>
      </c>
      <c r="AC7" s="92">
        <f t="shared" si="0"/>
        <v>442.12</v>
      </c>
      <c r="AD7" s="92">
        <f t="shared" si="0"/>
        <v>86.43</v>
      </c>
      <c r="AE7" s="92">
        <f t="shared" si="0"/>
        <v>0</v>
      </c>
      <c r="AF7" s="92">
        <f t="shared" si="0"/>
        <v>0</v>
      </c>
      <c r="AG7" s="92">
        <f t="shared" si="0"/>
        <v>0</v>
      </c>
      <c r="AH7" s="92">
        <f t="shared" si="0"/>
        <v>0</v>
      </c>
      <c r="AI7" s="92">
        <f t="shared" si="0"/>
        <v>0</v>
      </c>
      <c r="AJ7" s="92">
        <f t="shared" si="0"/>
        <v>0</v>
      </c>
      <c r="AK7" s="92">
        <f t="shared" si="0"/>
        <v>0</v>
      </c>
      <c r="AL7" s="92">
        <f t="shared" si="0"/>
        <v>0</v>
      </c>
      <c r="AM7" s="92">
        <f t="shared" si="0"/>
        <v>0</v>
      </c>
      <c r="AN7" s="64"/>
    </row>
    <row r="8" ht="22.8" customHeight="1" spans="1:40">
      <c r="A8" s="6"/>
      <c r="B8" s="82" t="s">
        <v>22</v>
      </c>
      <c r="C8" s="82" t="s">
        <v>22</v>
      </c>
      <c r="D8" s="83"/>
      <c r="E8" s="84" t="s">
        <v>168</v>
      </c>
      <c r="F8" s="85">
        <f>G8+Q8+AA8</f>
        <v>3524.37</v>
      </c>
      <c r="G8" s="85">
        <f>H8+K8+N8</f>
        <v>2995.82</v>
      </c>
      <c r="H8" s="85">
        <f t="shared" ref="H8:H58" si="1">I8+J8</f>
        <v>2995.82</v>
      </c>
      <c r="I8" s="85">
        <v>2995.82</v>
      </c>
      <c r="J8" s="93">
        <v>0</v>
      </c>
      <c r="K8" s="93">
        <f>L8+M8</f>
        <v>0</v>
      </c>
      <c r="L8" s="93"/>
      <c r="M8" s="93"/>
      <c r="N8" s="93">
        <f>O8+P8</f>
        <v>0</v>
      </c>
      <c r="O8" s="93"/>
      <c r="P8" s="93"/>
      <c r="Q8" s="93">
        <f>R8+U8+X8</f>
        <v>0</v>
      </c>
      <c r="R8" s="93">
        <f>S8+T8</f>
        <v>0</v>
      </c>
      <c r="S8" s="93"/>
      <c r="T8" s="93"/>
      <c r="U8" s="93">
        <f>V8+W8</f>
        <v>0</v>
      </c>
      <c r="V8" s="93"/>
      <c r="W8" s="93"/>
      <c r="X8" s="93">
        <f>Y8+Z8</f>
        <v>0</v>
      </c>
      <c r="Y8" s="93"/>
      <c r="Z8" s="93"/>
      <c r="AA8" s="93">
        <f>AB8+AE8+AH8+AK8</f>
        <v>528.55</v>
      </c>
      <c r="AB8" s="93">
        <f>AC8+AD8</f>
        <v>528.55</v>
      </c>
      <c r="AC8" s="93">
        <v>442.12</v>
      </c>
      <c r="AD8" s="93">
        <v>86.43</v>
      </c>
      <c r="AE8" s="93">
        <f>AF8+AG8</f>
        <v>0</v>
      </c>
      <c r="AF8" s="93"/>
      <c r="AG8" s="93"/>
      <c r="AH8" s="93">
        <f>AI8+AJ8</f>
        <v>0</v>
      </c>
      <c r="AI8" s="93"/>
      <c r="AJ8" s="93"/>
      <c r="AK8" s="93">
        <f>AL8+AM8</f>
        <v>0</v>
      </c>
      <c r="AL8" s="93"/>
      <c r="AM8" s="93"/>
      <c r="AN8" s="64"/>
    </row>
    <row r="9" ht="22.8" customHeight="1" spans="1:40">
      <c r="A9" s="6"/>
      <c r="B9" s="82" t="s">
        <v>22</v>
      </c>
      <c r="C9" s="82" t="s">
        <v>22</v>
      </c>
      <c r="D9" s="83" t="s">
        <v>86</v>
      </c>
      <c r="E9" s="84" t="s">
        <v>168</v>
      </c>
      <c r="F9" s="85">
        <f t="shared" ref="F9:F58" si="2">G9+Q9+AA9</f>
        <v>3524.37</v>
      </c>
      <c r="G9" s="85">
        <f t="shared" ref="G9:G58" si="3">H9+K9+N9</f>
        <v>2995.82</v>
      </c>
      <c r="H9" s="85">
        <f t="shared" si="1"/>
        <v>2995.82</v>
      </c>
      <c r="I9" s="85">
        <f>SUM(I10,I22,I41,I49)</f>
        <v>2995.82</v>
      </c>
      <c r="J9" s="93">
        <v>0</v>
      </c>
      <c r="K9" s="93">
        <f t="shared" ref="K9:K58" si="4">L9+M9</f>
        <v>0</v>
      </c>
      <c r="L9" s="93"/>
      <c r="M9" s="93"/>
      <c r="N9" s="93">
        <f t="shared" ref="N9:N58" si="5">O9+P9</f>
        <v>0</v>
      </c>
      <c r="O9" s="93"/>
      <c r="P9" s="93"/>
      <c r="Q9" s="93">
        <f>R9+U9+X9</f>
        <v>0</v>
      </c>
      <c r="R9" s="93">
        <f t="shared" ref="R9:R58" si="6">S9+T9</f>
        <v>0</v>
      </c>
      <c r="S9" s="93"/>
      <c r="T9" s="93"/>
      <c r="U9" s="93">
        <f t="shared" ref="U9:U58" si="7">V9+W9</f>
        <v>0</v>
      </c>
      <c r="V9" s="93"/>
      <c r="W9" s="93"/>
      <c r="X9" s="93">
        <f t="shared" ref="X9:X58" si="8">Y9+Z9</f>
        <v>0</v>
      </c>
      <c r="Y9" s="93"/>
      <c r="Z9" s="93"/>
      <c r="AA9" s="93">
        <f t="shared" ref="AA9:AA58" si="9">AB9+AE9+AH9+AK9</f>
        <v>528.55</v>
      </c>
      <c r="AB9" s="93">
        <f t="shared" ref="AB9:AB58" si="10">AC9+AD9</f>
        <v>528.55</v>
      </c>
      <c r="AC9" s="93">
        <v>442.12</v>
      </c>
      <c r="AD9" s="93">
        <v>86.43</v>
      </c>
      <c r="AE9" s="93">
        <f t="shared" ref="AE9:AE58" si="11">AF9+AG9</f>
        <v>0</v>
      </c>
      <c r="AF9" s="93"/>
      <c r="AG9" s="93"/>
      <c r="AH9" s="93">
        <f t="shared" ref="AH9:AH58" si="12">AI9+AJ9</f>
        <v>0</v>
      </c>
      <c r="AI9" s="93"/>
      <c r="AJ9" s="93"/>
      <c r="AK9" s="93">
        <f t="shared" ref="AK9:AK58" si="13">AL9+AM9</f>
        <v>0</v>
      </c>
      <c r="AL9" s="93"/>
      <c r="AM9" s="93"/>
      <c r="AN9" s="64"/>
    </row>
    <row r="10" ht="22.8" customHeight="1" spans="1:40">
      <c r="A10" s="6"/>
      <c r="B10" s="82" t="s">
        <v>22</v>
      </c>
      <c r="C10" s="82" t="s">
        <v>22</v>
      </c>
      <c r="D10" s="83" t="s">
        <v>86</v>
      </c>
      <c r="E10" s="84" t="s">
        <v>169</v>
      </c>
      <c r="F10" s="85">
        <f t="shared" si="2"/>
        <v>1606.67</v>
      </c>
      <c r="G10" s="85">
        <f t="shared" si="3"/>
        <v>1550.16</v>
      </c>
      <c r="H10" s="85">
        <f t="shared" si="1"/>
        <v>1550.16</v>
      </c>
      <c r="I10" s="85">
        <f>SUM(I11:I13,I15:I18,I21)</f>
        <v>1550.16</v>
      </c>
      <c r="J10" s="93">
        <f>SUM(J11:J13,J15:J18,J21)</f>
        <v>0</v>
      </c>
      <c r="K10" s="93">
        <f t="shared" si="4"/>
        <v>0</v>
      </c>
      <c r="L10" s="93">
        <f t="shared" ref="G10:AM10" si="14">SUM(L11:L13,L15:L18,L21)</f>
        <v>0</v>
      </c>
      <c r="M10" s="93">
        <f t="shared" si="14"/>
        <v>0</v>
      </c>
      <c r="N10" s="93">
        <f t="shared" si="5"/>
        <v>0</v>
      </c>
      <c r="O10" s="93">
        <f t="shared" si="14"/>
        <v>0</v>
      </c>
      <c r="P10" s="93">
        <f t="shared" si="14"/>
        <v>0</v>
      </c>
      <c r="Q10" s="93">
        <f t="shared" ref="Q10:Q58" si="15">R10+U10+X10</f>
        <v>0</v>
      </c>
      <c r="R10" s="93">
        <f t="shared" si="6"/>
        <v>0</v>
      </c>
      <c r="S10" s="93">
        <f t="shared" si="14"/>
        <v>0</v>
      </c>
      <c r="T10" s="93">
        <f t="shared" si="14"/>
        <v>0</v>
      </c>
      <c r="U10" s="93">
        <f t="shared" si="7"/>
        <v>0</v>
      </c>
      <c r="V10" s="93">
        <f t="shared" si="14"/>
        <v>0</v>
      </c>
      <c r="W10" s="93">
        <f t="shared" si="14"/>
        <v>0</v>
      </c>
      <c r="X10" s="93">
        <f t="shared" si="8"/>
        <v>0</v>
      </c>
      <c r="Y10" s="93">
        <f t="shared" si="14"/>
        <v>0</v>
      </c>
      <c r="Z10" s="93">
        <f t="shared" si="14"/>
        <v>0</v>
      </c>
      <c r="AA10" s="93">
        <f t="shared" si="9"/>
        <v>56.51</v>
      </c>
      <c r="AB10" s="93">
        <f t="shared" si="10"/>
        <v>56.51</v>
      </c>
      <c r="AC10" s="93">
        <f t="shared" si="14"/>
        <v>56.51</v>
      </c>
      <c r="AD10" s="93">
        <f t="shared" si="14"/>
        <v>0</v>
      </c>
      <c r="AE10" s="93">
        <f t="shared" si="11"/>
        <v>0</v>
      </c>
      <c r="AF10" s="93">
        <f t="shared" si="14"/>
        <v>0</v>
      </c>
      <c r="AG10" s="93">
        <f t="shared" si="14"/>
        <v>0</v>
      </c>
      <c r="AH10" s="93">
        <f t="shared" si="12"/>
        <v>0</v>
      </c>
      <c r="AI10" s="93">
        <f t="shared" si="14"/>
        <v>0</v>
      </c>
      <c r="AJ10" s="93">
        <f t="shared" si="14"/>
        <v>0</v>
      </c>
      <c r="AK10" s="93">
        <f t="shared" si="13"/>
        <v>0</v>
      </c>
      <c r="AL10" s="93">
        <f t="shared" si="14"/>
        <v>0</v>
      </c>
      <c r="AM10" s="93">
        <f t="shared" si="14"/>
        <v>0</v>
      </c>
      <c r="AN10" s="64"/>
    </row>
    <row r="11" ht="22.8" customHeight="1" spans="1:40">
      <c r="A11" s="6"/>
      <c r="B11" s="82" t="s">
        <v>22</v>
      </c>
      <c r="C11" s="82" t="s">
        <v>22</v>
      </c>
      <c r="D11" s="83" t="s">
        <v>86</v>
      </c>
      <c r="E11" s="84" t="s">
        <v>170</v>
      </c>
      <c r="F11" s="85">
        <f t="shared" si="2"/>
        <v>640.1</v>
      </c>
      <c r="G11" s="85">
        <f t="shared" si="3"/>
        <v>604.07</v>
      </c>
      <c r="H11" s="85">
        <f t="shared" si="1"/>
        <v>604.07</v>
      </c>
      <c r="I11" s="94">
        <v>604.07</v>
      </c>
      <c r="J11" s="95"/>
      <c r="K11" s="93">
        <f t="shared" si="4"/>
        <v>0</v>
      </c>
      <c r="L11" s="95"/>
      <c r="M11" s="95"/>
      <c r="N11" s="93">
        <f t="shared" si="5"/>
        <v>0</v>
      </c>
      <c r="O11" s="95"/>
      <c r="P11" s="95"/>
      <c r="Q11" s="93">
        <f t="shared" si="15"/>
        <v>0</v>
      </c>
      <c r="R11" s="93">
        <f t="shared" si="6"/>
        <v>0</v>
      </c>
      <c r="S11" s="95"/>
      <c r="T11" s="95"/>
      <c r="U11" s="93">
        <f t="shared" si="7"/>
        <v>0</v>
      </c>
      <c r="V11" s="95"/>
      <c r="W11" s="95"/>
      <c r="X11" s="93">
        <f t="shared" si="8"/>
        <v>0</v>
      </c>
      <c r="Y11" s="95"/>
      <c r="Z11" s="95"/>
      <c r="AA11" s="93">
        <f t="shared" si="9"/>
        <v>36.03</v>
      </c>
      <c r="AB11" s="93">
        <f t="shared" si="10"/>
        <v>36.03</v>
      </c>
      <c r="AC11" s="95">
        <v>36.03</v>
      </c>
      <c r="AD11" s="95"/>
      <c r="AE11" s="93">
        <f t="shared" si="11"/>
        <v>0</v>
      </c>
      <c r="AF11" s="95"/>
      <c r="AG11" s="95"/>
      <c r="AH11" s="93">
        <f t="shared" si="12"/>
        <v>0</v>
      </c>
      <c r="AI11" s="95"/>
      <c r="AJ11" s="95"/>
      <c r="AK11" s="93">
        <f t="shared" si="13"/>
        <v>0</v>
      </c>
      <c r="AL11" s="95"/>
      <c r="AM11" s="95"/>
      <c r="AN11" s="64"/>
    </row>
    <row r="12" ht="22.8" customHeight="1" spans="2:40">
      <c r="B12" s="82" t="s">
        <v>22</v>
      </c>
      <c r="C12" s="82" t="s">
        <v>22</v>
      </c>
      <c r="D12" s="83" t="s">
        <v>86</v>
      </c>
      <c r="E12" s="84" t="s">
        <v>171</v>
      </c>
      <c r="F12" s="85">
        <f t="shared" si="2"/>
        <v>247.77</v>
      </c>
      <c r="G12" s="85">
        <f t="shared" si="3"/>
        <v>247.77</v>
      </c>
      <c r="H12" s="85">
        <f t="shared" si="1"/>
        <v>247.77</v>
      </c>
      <c r="I12" s="94">
        <v>247.77</v>
      </c>
      <c r="J12" s="95"/>
      <c r="K12" s="93">
        <f t="shared" si="4"/>
        <v>0</v>
      </c>
      <c r="L12" s="95"/>
      <c r="M12" s="95"/>
      <c r="N12" s="93">
        <f t="shared" si="5"/>
        <v>0</v>
      </c>
      <c r="O12" s="95"/>
      <c r="P12" s="95"/>
      <c r="Q12" s="93">
        <f t="shared" si="15"/>
        <v>0</v>
      </c>
      <c r="R12" s="93">
        <f t="shared" si="6"/>
        <v>0</v>
      </c>
      <c r="S12" s="95"/>
      <c r="T12" s="95"/>
      <c r="U12" s="93">
        <f t="shared" si="7"/>
        <v>0</v>
      </c>
      <c r="V12" s="95"/>
      <c r="W12" s="95"/>
      <c r="X12" s="93">
        <f t="shared" si="8"/>
        <v>0</v>
      </c>
      <c r="Y12" s="95"/>
      <c r="Z12" s="95"/>
      <c r="AA12" s="93">
        <f t="shared" si="9"/>
        <v>0</v>
      </c>
      <c r="AB12" s="93">
        <f t="shared" si="10"/>
        <v>0</v>
      </c>
      <c r="AC12" s="95"/>
      <c r="AD12" s="95"/>
      <c r="AE12" s="93">
        <f t="shared" si="11"/>
        <v>0</v>
      </c>
      <c r="AF12" s="95"/>
      <c r="AG12" s="95"/>
      <c r="AH12" s="93">
        <f t="shared" si="12"/>
        <v>0</v>
      </c>
      <c r="AI12" s="95"/>
      <c r="AJ12" s="95"/>
      <c r="AK12" s="93">
        <f t="shared" si="13"/>
        <v>0</v>
      </c>
      <c r="AL12" s="95"/>
      <c r="AM12" s="95"/>
      <c r="AN12" s="64"/>
    </row>
    <row r="13" ht="22.8" customHeight="1" spans="2:40">
      <c r="B13" s="82" t="s">
        <v>22</v>
      </c>
      <c r="C13" s="82" t="s">
        <v>22</v>
      </c>
      <c r="D13" s="83" t="s">
        <v>86</v>
      </c>
      <c r="E13" s="84" t="s">
        <v>172</v>
      </c>
      <c r="F13" s="85">
        <f t="shared" si="2"/>
        <v>40.48</v>
      </c>
      <c r="G13" s="85">
        <f t="shared" si="3"/>
        <v>20</v>
      </c>
      <c r="H13" s="85">
        <f t="shared" si="1"/>
        <v>20</v>
      </c>
      <c r="I13" s="85">
        <f>I14</f>
        <v>20</v>
      </c>
      <c r="J13" s="93">
        <f>J14</f>
        <v>0</v>
      </c>
      <c r="K13" s="93">
        <f t="shared" si="4"/>
        <v>0</v>
      </c>
      <c r="L13" s="93">
        <f t="shared" ref="G13:AM13" si="16">L14</f>
        <v>0</v>
      </c>
      <c r="M13" s="93">
        <f t="shared" si="16"/>
        <v>0</v>
      </c>
      <c r="N13" s="93">
        <f t="shared" si="5"/>
        <v>0</v>
      </c>
      <c r="O13" s="93">
        <f t="shared" si="16"/>
        <v>0</v>
      </c>
      <c r="P13" s="93">
        <f t="shared" si="16"/>
        <v>0</v>
      </c>
      <c r="Q13" s="93">
        <f t="shared" si="15"/>
        <v>0</v>
      </c>
      <c r="R13" s="93">
        <f t="shared" si="6"/>
        <v>0</v>
      </c>
      <c r="S13" s="93">
        <f t="shared" si="16"/>
        <v>0</v>
      </c>
      <c r="T13" s="93">
        <f t="shared" si="16"/>
        <v>0</v>
      </c>
      <c r="U13" s="93">
        <f t="shared" si="7"/>
        <v>0</v>
      </c>
      <c r="V13" s="93">
        <f t="shared" si="16"/>
        <v>0</v>
      </c>
      <c r="W13" s="93">
        <f t="shared" si="16"/>
        <v>0</v>
      </c>
      <c r="X13" s="93">
        <f t="shared" si="8"/>
        <v>0</v>
      </c>
      <c r="Y13" s="93">
        <f t="shared" si="16"/>
        <v>0</v>
      </c>
      <c r="Z13" s="93">
        <f t="shared" si="16"/>
        <v>0</v>
      </c>
      <c r="AA13" s="93">
        <f t="shared" si="9"/>
        <v>20.48</v>
      </c>
      <c r="AB13" s="93">
        <f t="shared" si="10"/>
        <v>20.48</v>
      </c>
      <c r="AC13" s="93">
        <f t="shared" si="16"/>
        <v>20.48</v>
      </c>
      <c r="AD13" s="93">
        <f t="shared" si="16"/>
        <v>0</v>
      </c>
      <c r="AE13" s="93">
        <f t="shared" si="11"/>
        <v>0</v>
      </c>
      <c r="AF13" s="93">
        <f t="shared" si="16"/>
        <v>0</v>
      </c>
      <c r="AG13" s="93">
        <f t="shared" si="16"/>
        <v>0</v>
      </c>
      <c r="AH13" s="93">
        <f t="shared" si="12"/>
        <v>0</v>
      </c>
      <c r="AI13" s="93">
        <f t="shared" si="16"/>
        <v>0</v>
      </c>
      <c r="AJ13" s="93">
        <f t="shared" si="16"/>
        <v>0</v>
      </c>
      <c r="AK13" s="93">
        <f t="shared" si="13"/>
        <v>0</v>
      </c>
      <c r="AL13" s="93">
        <f t="shared" si="16"/>
        <v>0</v>
      </c>
      <c r="AM13" s="93">
        <f t="shared" si="16"/>
        <v>0</v>
      </c>
      <c r="AN13" s="64"/>
    </row>
    <row r="14" ht="22.8" customHeight="1" spans="1:40">
      <c r="A14" s="6"/>
      <c r="B14" s="82" t="s">
        <v>173</v>
      </c>
      <c r="C14" s="82" t="s">
        <v>84</v>
      </c>
      <c r="D14" s="83" t="s">
        <v>86</v>
      </c>
      <c r="E14" s="84" t="s">
        <v>174</v>
      </c>
      <c r="F14" s="85">
        <f t="shared" si="2"/>
        <v>40.48</v>
      </c>
      <c r="G14" s="85">
        <f t="shared" si="3"/>
        <v>20</v>
      </c>
      <c r="H14" s="85">
        <f t="shared" si="1"/>
        <v>20</v>
      </c>
      <c r="I14" s="94">
        <v>20</v>
      </c>
      <c r="J14" s="95"/>
      <c r="K14" s="93">
        <f t="shared" si="4"/>
        <v>0</v>
      </c>
      <c r="L14" s="95"/>
      <c r="M14" s="95"/>
      <c r="N14" s="93">
        <f t="shared" si="5"/>
        <v>0</v>
      </c>
      <c r="O14" s="95"/>
      <c r="P14" s="95"/>
      <c r="Q14" s="93">
        <f t="shared" si="15"/>
        <v>0</v>
      </c>
      <c r="R14" s="93">
        <f t="shared" si="6"/>
        <v>0</v>
      </c>
      <c r="S14" s="95"/>
      <c r="T14" s="95"/>
      <c r="U14" s="93">
        <f t="shared" si="7"/>
        <v>0</v>
      </c>
      <c r="V14" s="95"/>
      <c r="W14" s="95"/>
      <c r="X14" s="93">
        <f t="shared" si="8"/>
        <v>0</v>
      </c>
      <c r="Y14" s="95"/>
      <c r="Z14" s="95"/>
      <c r="AA14" s="93">
        <f t="shared" si="9"/>
        <v>20.48</v>
      </c>
      <c r="AB14" s="93">
        <f t="shared" si="10"/>
        <v>20.48</v>
      </c>
      <c r="AC14" s="95">
        <v>20.48</v>
      </c>
      <c r="AD14" s="95"/>
      <c r="AE14" s="93">
        <f t="shared" si="11"/>
        <v>0</v>
      </c>
      <c r="AF14" s="95"/>
      <c r="AG14" s="95"/>
      <c r="AH14" s="93">
        <f t="shared" si="12"/>
        <v>0</v>
      </c>
      <c r="AI14" s="95"/>
      <c r="AJ14" s="95"/>
      <c r="AK14" s="93">
        <f t="shared" si="13"/>
        <v>0</v>
      </c>
      <c r="AL14" s="95"/>
      <c r="AM14" s="95"/>
      <c r="AN14" s="64"/>
    </row>
    <row r="15" ht="22.8" customHeight="1" spans="2:40">
      <c r="B15" s="82" t="s">
        <v>22</v>
      </c>
      <c r="C15" s="82" t="s">
        <v>22</v>
      </c>
      <c r="D15" s="83" t="s">
        <v>86</v>
      </c>
      <c r="E15" s="84" t="s">
        <v>175</v>
      </c>
      <c r="F15" s="85">
        <f t="shared" si="2"/>
        <v>265.67</v>
      </c>
      <c r="G15" s="85">
        <f t="shared" si="3"/>
        <v>265.67</v>
      </c>
      <c r="H15" s="85">
        <f t="shared" si="1"/>
        <v>265.67</v>
      </c>
      <c r="I15" s="94">
        <v>265.67</v>
      </c>
      <c r="J15" s="95"/>
      <c r="K15" s="93">
        <f t="shared" si="4"/>
        <v>0</v>
      </c>
      <c r="L15" s="95"/>
      <c r="M15" s="95"/>
      <c r="N15" s="93">
        <f t="shared" si="5"/>
        <v>0</v>
      </c>
      <c r="O15" s="95"/>
      <c r="P15" s="95"/>
      <c r="Q15" s="93">
        <f t="shared" si="15"/>
        <v>0</v>
      </c>
      <c r="R15" s="93">
        <f t="shared" si="6"/>
        <v>0</v>
      </c>
      <c r="S15" s="95"/>
      <c r="T15" s="95"/>
      <c r="U15" s="93">
        <f t="shared" si="7"/>
        <v>0</v>
      </c>
      <c r="V15" s="95"/>
      <c r="W15" s="95"/>
      <c r="X15" s="93">
        <f t="shared" si="8"/>
        <v>0</v>
      </c>
      <c r="Y15" s="95"/>
      <c r="Z15" s="95"/>
      <c r="AA15" s="93">
        <f t="shared" si="9"/>
        <v>0</v>
      </c>
      <c r="AB15" s="93">
        <f t="shared" si="10"/>
        <v>0</v>
      </c>
      <c r="AC15" s="95"/>
      <c r="AD15" s="95"/>
      <c r="AE15" s="93">
        <f t="shared" si="11"/>
        <v>0</v>
      </c>
      <c r="AF15" s="95"/>
      <c r="AG15" s="95"/>
      <c r="AH15" s="93">
        <f t="shared" si="12"/>
        <v>0</v>
      </c>
      <c r="AI15" s="95"/>
      <c r="AJ15" s="95"/>
      <c r="AK15" s="93">
        <f t="shared" si="13"/>
        <v>0</v>
      </c>
      <c r="AL15" s="95"/>
      <c r="AM15" s="95"/>
      <c r="AN15" s="64"/>
    </row>
    <row r="16" ht="22.8" customHeight="1" spans="2:40">
      <c r="B16" s="82" t="s">
        <v>22</v>
      </c>
      <c r="C16" s="82" t="s">
        <v>22</v>
      </c>
      <c r="D16" s="83" t="s">
        <v>86</v>
      </c>
      <c r="E16" s="84" t="s">
        <v>176</v>
      </c>
      <c r="F16" s="85">
        <f t="shared" si="2"/>
        <v>178.99</v>
      </c>
      <c r="G16" s="85">
        <f t="shared" si="3"/>
        <v>178.99</v>
      </c>
      <c r="H16" s="85">
        <f t="shared" si="1"/>
        <v>178.99</v>
      </c>
      <c r="I16" s="94">
        <v>178.99</v>
      </c>
      <c r="J16" s="95"/>
      <c r="K16" s="93">
        <f t="shared" si="4"/>
        <v>0</v>
      </c>
      <c r="L16" s="95"/>
      <c r="M16" s="95"/>
      <c r="N16" s="93">
        <f t="shared" si="5"/>
        <v>0</v>
      </c>
      <c r="O16" s="95"/>
      <c r="P16" s="95"/>
      <c r="Q16" s="93">
        <f t="shared" si="15"/>
        <v>0</v>
      </c>
      <c r="R16" s="93">
        <f t="shared" si="6"/>
        <v>0</v>
      </c>
      <c r="S16" s="95"/>
      <c r="T16" s="95"/>
      <c r="U16" s="93">
        <f t="shared" si="7"/>
        <v>0</v>
      </c>
      <c r="V16" s="95"/>
      <c r="W16" s="95"/>
      <c r="X16" s="93">
        <f t="shared" si="8"/>
        <v>0</v>
      </c>
      <c r="Y16" s="95"/>
      <c r="Z16" s="95"/>
      <c r="AA16" s="93">
        <f t="shared" si="9"/>
        <v>0</v>
      </c>
      <c r="AB16" s="93">
        <f t="shared" si="10"/>
        <v>0</v>
      </c>
      <c r="AC16" s="95"/>
      <c r="AD16" s="95"/>
      <c r="AE16" s="93">
        <f t="shared" si="11"/>
        <v>0</v>
      </c>
      <c r="AF16" s="95"/>
      <c r="AG16" s="95"/>
      <c r="AH16" s="93">
        <f t="shared" si="12"/>
        <v>0</v>
      </c>
      <c r="AI16" s="95"/>
      <c r="AJ16" s="95"/>
      <c r="AK16" s="93">
        <f t="shared" si="13"/>
        <v>0</v>
      </c>
      <c r="AL16" s="95"/>
      <c r="AM16" s="95"/>
      <c r="AN16" s="64"/>
    </row>
    <row r="17" ht="22.8" customHeight="1" spans="2:40">
      <c r="B17" s="82" t="s">
        <v>22</v>
      </c>
      <c r="C17" s="82" t="s">
        <v>22</v>
      </c>
      <c r="D17" s="83" t="s">
        <v>86</v>
      </c>
      <c r="E17" s="84" t="s">
        <v>177</v>
      </c>
      <c r="F17" s="85">
        <f t="shared" si="2"/>
        <v>89.5</v>
      </c>
      <c r="G17" s="85">
        <f t="shared" si="3"/>
        <v>89.5</v>
      </c>
      <c r="H17" s="85">
        <f t="shared" si="1"/>
        <v>89.5</v>
      </c>
      <c r="I17" s="94">
        <v>89.5</v>
      </c>
      <c r="J17" s="95"/>
      <c r="K17" s="93">
        <f t="shared" si="4"/>
        <v>0</v>
      </c>
      <c r="L17" s="95"/>
      <c r="M17" s="95"/>
      <c r="N17" s="93">
        <f t="shared" si="5"/>
        <v>0</v>
      </c>
      <c r="O17" s="95"/>
      <c r="P17" s="95"/>
      <c r="Q17" s="93">
        <f t="shared" si="15"/>
        <v>0</v>
      </c>
      <c r="R17" s="93">
        <f t="shared" si="6"/>
        <v>0</v>
      </c>
      <c r="S17" s="95"/>
      <c r="T17" s="95"/>
      <c r="U17" s="93">
        <f t="shared" si="7"/>
        <v>0</v>
      </c>
      <c r="V17" s="95"/>
      <c r="W17" s="95"/>
      <c r="X17" s="93">
        <f t="shared" si="8"/>
        <v>0</v>
      </c>
      <c r="Y17" s="95"/>
      <c r="Z17" s="95"/>
      <c r="AA17" s="93">
        <f t="shared" si="9"/>
        <v>0</v>
      </c>
      <c r="AB17" s="93">
        <f t="shared" si="10"/>
        <v>0</v>
      </c>
      <c r="AC17" s="95"/>
      <c r="AD17" s="95"/>
      <c r="AE17" s="93">
        <f t="shared" si="11"/>
        <v>0</v>
      </c>
      <c r="AF17" s="95"/>
      <c r="AG17" s="95"/>
      <c r="AH17" s="93">
        <f t="shared" si="12"/>
        <v>0</v>
      </c>
      <c r="AI17" s="95"/>
      <c r="AJ17" s="95"/>
      <c r="AK17" s="93">
        <f t="shared" si="13"/>
        <v>0</v>
      </c>
      <c r="AL17" s="95"/>
      <c r="AM17" s="95"/>
      <c r="AN17" s="64"/>
    </row>
    <row r="18" ht="22.8" customHeight="1" spans="2:40">
      <c r="B18" s="82" t="s">
        <v>22</v>
      </c>
      <c r="C18" s="82" t="s">
        <v>22</v>
      </c>
      <c r="D18" s="83" t="s">
        <v>86</v>
      </c>
      <c r="E18" s="84" t="s">
        <v>178</v>
      </c>
      <c r="F18" s="85">
        <f t="shared" si="2"/>
        <v>9.92</v>
      </c>
      <c r="G18" s="85">
        <f t="shared" si="3"/>
        <v>9.92</v>
      </c>
      <c r="H18" s="85">
        <f t="shared" si="1"/>
        <v>9.92</v>
      </c>
      <c r="I18" s="85">
        <f>I19+I20</f>
        <v>9.92</v>
      </c>
      <c r="J18" s="93">
        <f>J19+J20</f>
        <v>0</v>
      </c>
      <c r="K18" s="93">
        <f t="shared" si="4"/>
        <v>0</v>
      </c>
      <c r="L18" s="93">
        <f t="shared" ref="G18:AM18" si="17">L19+L20</f>
        <v>0</v>
      </c>
      <c r="M18" s="93">
        <f t="shared" si="17"/>
        <v>0</v>
      </c>
      <c r="N18" s="93">
        <f t="shared" si="5"/>
        <v>0</v>
      </c>
      <c r="O18" s="93">
        <f t="shared" si="17"/>
        <v>0</v>
      </c>
      <c r="P18" s="93">
        <f t="shared" si="17"/>
        <v>0</v>
      </c>
      <c r="Q18" s="93">
        <f t="shared" si="15"/>
        <v>0</v>
      </c>
      <c r="R18" s="93">
        <f t="shared" si="6"/>
        <v>0</v>
      </c>
      <c r="S18" s="93">
        <f t="shared" si="17"/>
        <v>0</v>
      </c>
      <c r="T18" s="93">
        <f t="shared" si="17"/>
        <v>0</v>
      </c>
      <c r="U18" s="93">
        <f t="shared" si="7"/>
        <v>0</v>
      </c>
      <c r="V18" s="93">
        <f t="shared" si="17"/>
        <v>0</v>
      </c>
      <c r="W18" s="93">
        <f t="shared" si="17"/>
        <v>0</v>
      </c>
      <c r="X18" s="93">
        <f t="shared" si="8"/>
        <v>0</v>
      </c>
      <c r="Y18" s="93">
        <f t="shared" si="17"/>
        <v>0</v>
      </c>
      <c r="Z18" s="93">
        <f t="shared" si="17"/>
        <v>0</v>
      </c>
      <c r="AA18" s="93">
        <f t="shared" si="9"/>
        <v>0</v>
      </c>
      <c r="AB18" s="93">
        <f t="shared" si="10"/>
        <v>0</v>
      </c>
      <c r="AC18" s="93">
        <f t="shared" si="17"/>
        <v>0</v>
      </c>
      <c r="AD18" s="93">
        <f t="shared" si="17"/>
        <v>0</v>
      </c>
      <c r="AE18" s="93">
        <f t="shared" si="11"/>
        <v>0</v>
      </c>
      <c r="AF18" s="93">
        <f t="shared" si="17"/>
        <v>0</v>
      </c>
      <c r="AG18" s="93">
        <f t="shared" si="17"/>
        <v>0</v>
      </c>
      <c r="AH18" s="93">
        <f t="shared" si="12"/>
        <v>0</v>
      </c>
      <c r="AI18" s="93">
        <f t="shared" si="17"/>
        <v>0</v>
      </c>
      <c r="AJ18" s="93">
        <f t="shared" si="17"/>
        <v>0</v>
      </c>
      <c r="AK18" s="93">
        <f t="shared" si="13"/>
        <v>0</v>
      </c>
      <c r="AL18" s="93">
        <f t="shared" si="17"/>
        <v>0</v>
      </c>
      <c r="AM18" s="93">
        <f t="shared" si="17"/>
        <v>0</v>
      </c>
      <c r="AN18" s="64"/>
    </row>
    <row r="19" ht="22.8" customHeight="1" spans="1:40">
      <c r="A19" s="6"/>
      <c r="B19" s="82" t="s">
        <v>173</v>
      </c>
      <c r="C19" s="82" t="s">
        <v>179</v>
      </c>
      <c r="D19" s="83" t="s">
        <v>86</v>
      </c>
      <c r="E19" s="84" t="s">
        <v>180</v>
      </c>
      <c r="F19" s="85">
        <f t="shared" si="2"/>
        <v>4.33</v>
      </c>
      <c r="G19" s="85">
        <f t="shared" si="3"/>
        <v>4.33</v>
      </c>
      <c r="H19" s="85">
        <f t="shared" si="1"/>
        <v>4.33</v>
      </c>
      <c r="I19" s="94">
        <v>4.33</v>
      </c>
      <c r="J19" s="95"/>
      <c r="K19" s="93">
        <f t="shared" si="4"/>
        <v>0</v>
      </c>
      <c r="L19" s="95"/>
      <c r="M19" s="95"/>
      <c r="N19" s="93">
        <f t="shared" si="5"/>
        <v>0</v>
      </c>
      <c r="O19" s="95"/>
      <c r="P19" s="95"/>
      <c r="Q19" s="93">
        <f t="shared" si="15"/>
        <v>0</v>
      </c>
      <c r="R19" s="93">
        <f t="shared" si="6"/>
        <v>0</v>
      </c>
      <c r="S19" s="95"/>
      <c r="T19" s="95"/>
      <c r="U19" s="93">
        <f t="shared" si="7"/>
        <v>0</v>
      </c>
      <c r="V19" s="95"/>
      <c r="W19" s="95"/>
      <c r="X19" s="93">
        <f t="shared" si="8"/>
        <v>0</v>
      </c>
      <c r="Y19" s="95"/>
      <c r="Z19" s="95"/>
      <c r="AA19" s="93">
        <f t="shared" si="9"/>
        <v>0</v>
      </c>
      <c r="AB19" s="93">
        <f t="shared" si="10"/>
        <v>0</v>
      </c>
      <c r="AC19" s="95"/>
      <c r="AD19" s="95"/>
      <c r="AE19" s="93">
        <f t="shared" si="11"/>
        <v>0</v>
      </c>
      <c r="AF19" s="95"/>
      <c r="AG19" s="95"/>
      <c r="AH19" s="93">
        <f t="shared" si="12"/>
        <v>0</v>
      </c>
      <c r="AI19" s="95"/>
      <c r="AJ19" s="95"/>
      <c r="AK19" s="93">
        <f t="shared" si="13"/>
        <v>0</v>
      </c>
      <c r="AL19" s="95"/>
      <c r="AM19" s="95"/>
      <c r="AN19" s="64"/>
    </row>
    <row r="20" ht="22.8" customHeight="1" spans="1:40">
      <c r="A20" s="6"/>
      <c r="B20" s="82" t="s">
        <v>173</v>
      </c>
      <c r="C20" s="82" t="s">
        <v>179</v>
      </c>
      <c r="D20" s="83" t="s">
        <v>86</v>
      </c>
      <c r="E20" s="84" t="s">
        <v>181</v>
      </c>
      <c r="F20" s="85">
        <f t="shared" si="2"/>
        <v>5.59</v>
      </c>
      <c r="G20" s="85">
        <f t="shared" si="3"/>
        <v>5.59</v>
      </c>
      <c r="H20" s="85">
        <f t="shared" si="1"/>
        <v>5.59</v>
      </c>
      <c r="I20" s="94">
        <v>5.59</v>
      </c>
      <c r="J20" s="95"/>
      <c r="K20" s="93">
        <f t="shared" si="4"/>
        <v>0</v>
      </c>
      <c r="L20" s="95"/>
      <c r="M20" s="95"/>
      <c r="N20" s="93">
        <f t="shared" si="5"/>
        <v>0</v>
      </c>
      <c r="O20" s="95"/>
      <c r="P20" s="95"/>
      <c r="Q20" s="93">
        <f t="shared" si="15"/>
        <v>0</v>
      </c>
      <c r="R20" s="93">
        <f t="shared" si="6"/>
        <v>0</v>
      </c>
      <c r="S20" s="95"/>
      <c r="T20" s="95"/>
      <c r="U20" s="93">
        <f t="shared" si="7"/>
        <v>0</v>
      </c>
      <c r="V20" s="95"/>
      <c r="W20" s="95"/>
      <c r="X20" s="93">
        <f t="shared" si="8"/>
        <v>0</v>
      </c>
      <c r="Y20" s="95"/>
      <c r="Z20" s="95"/>
      <c r="AA20" s="93">
        <f t="shared" si="9"/>
        <v>0</v>
      </c>
      <c r="AB20" s="93">
        <f t="shared" si="10"/>
        <v>0</v>
      </c>
      <c r="AC20" s="95"/>
      <c r="AD20" s="95"/>
      <c r="AE20" s="93">
        <f t="shared" si="11"/>
        <v>0</v>
      </c>
      <c r="AF20" s="95"/>
      <c r="AG20" s="95"/>
      <c r="AH20" s="93">
        <f t="shared" si="12"/>
        <v>0</v>
      </c>
      <c r="AI20" s="95"/>
      <c r="AJ20" s="95"/>
      <c r="AK20" s="93">
        <f t="shared" si="13"/>
        <v>0</v>
      </c>
      <c r="AL20" s="95"/>
      <c r="AM20" s="95"/>
      <c r="AN20" s="64"/>
    </row>
    <row r="21" ht="22.8" customHeight="1" spans="2:40">
      <c r="B21" s="82" t="s">
        <v>22</v>
      </c>
      <c r="C21" s="82" t="s">
        <v>22</v>
      </c>
      <c r="D21" s="83" t="s">
        <v>86</v>
      </c>
      <c r="E21" s="84" t="s">
        <v>182</v>
      </c>
      <c r="F21" s="85">
        <f t="shared" si="2"/>
        <v>134.24</v>
      </c>
      <c r="G21" s="85">
        <f t="shared" si="3"/>
        <v>134.24</v>
      </c>
      <c r="H21" s="85">
        <f t="shared" si="1"/>
        <v>134.24</v>
      </c>
      <c r="I21" s="94">
        <v>134.24</v>
      </c>
      <c r="J21" s="95"/>
      <c r="K21" s="93">
        <f t="shared" si="4"/>
        <v>0</v>
      </c>
      <c r="L21" s="95"/>
      <c r="M21" s="95"/>
      <c r="N21" s="93">
        <f t="shared" si="5"/>
        <v>0</v>
      </c>
      <c r="O21" s="95"/>
      <c r="P21" s="95"/>
      <c r="Q21" s="93">
        <f t="shared" si="15"/>
        <v>0</v>
      </c>
      <c r="R21" s="93">
        <f t="shared" si="6"/>
        <v>0</v>
      </c>
      <c r="S21" s="95"/>
      <c r="T21" s="95"/>
      <c r="U21" s="93">
        <f t="shared" si="7"/>
        <v>0</v>
      </c>
      <c r="V21" s="95"/>
      <c r="W21" s="95"/>
      <c r="X21" s="93">
        <f t="shared" si="8"/>
        <v>0</v>
      </c>
      <c r="Y21" s="95"/>
      <c r="Z21" s="95"/>
      <c r="AA21" s="93">
        <f t="shared" si="9"/>
        <v>0</v>
      </c>
      <c r="AB21" s="93">
        <f t="shared" si="10"/>
        <v>0</v>
      </c>
      <c r="AC21" s="95"/>
      <c r="AD21" s="95"/>
      <c r="AE21" s="93">
        <f t="shared" si="11"/>
        <v>0</v>
      </c>
      <c r="AF21" s="95"/>
      <c r="AG21" s="95"/>
      <c r="AH21" s="93">
        <f t="shared" si="12"/>
        <v>0</v>
      </c>
      <c r="AI21" s="95"/>
      <c r="AJ21" s="95"/>
      <c r="AK21" s="93">
        <f t="shared" si="13"/>
        <v>0</v>
      </c>
      <c r="AL21" s="95"/>
      <c r="AM21" s="95"/>
      <c r="AN21" s="64"/>
    </row>
    <row r="22" ht="22.8" customHeight="1" spans="2:40">
      <c r="B22" s="82">
        <v>302</v>
      </c>
      <c r="C22" s="82" t="s">
        <v>22</v>
      </c>
      <c r="D22" s="83" t="s">
        <v>86</v>
      </c>
      <c r="E22" s="84" t="s">
        <v>183</v>
      </c>
      <c r="F22" s="85">
        <f t="shared" si="2"/>
        <v>397.51</v>
      </c>
      <c r="G22" s="85">
        <f t="shared" si="3"/>
        <v>371.31</v>
      </c>
      <c r="H22" s="85">
        <f t="shared" si="1"/>
        <v>371.31</v>
      </c>
      <c r="I22" s="94">
        <f>SUM(I23:I38,I40)</f>
        <v>371.31</v>
      </c>
      <c r="J22" s="95"/>
      <c r="K22" s="93">
        <f t="shared" si="4"/>
        <v>0</v>
      </c>
      <c r="L22" s="93">
        <f t="shared" ref="G22:AM22" si="18">SUM(L23:L34,L36)</f>
        <v>0</v>
      </c>
      <c r="M22" s="93">
        <f t="shared" si="18"/>
        <v>0</v>
      </c>
      <c r="N22" s="93">
        <f t="shared" si="5"/>
        <v>0</v>
      </c>
      <c r="O22" s="93">
        <f t="shared" si="18"/>
        <v>0</v>
      </c>
      <c r="P22" s="93">
        <f t="shared" si="18"/>
        <v>0</v>
      </c>
      <c r="Q22" s="93">
        <f t="shared" si="15"/>
        <v>0</v>
      </c>
      <c r="R22" s="93">
        <f t="shared" si="6"/>
        <v>0</v>
      </c>
      <c r="S22" s="93">
        <f t="shared" si="18"/>
        <v>0</v>
      </c>
      <c r="T22" s="93">
        <f t="shared" si="18"/>
        <v>0</v>
      </c>
      <c r="U22" s="93">
        <f t="shared" si="7"/>
        <v>0</v>
      </c>
      <c r="V22" s="93">
        <f t="shared" si="18"/>
        <v>0</v>
      </c>
      <c r="W22" s="93">
        <f t="shared" si="18"/>
        <v>0</v>
      </c>
      <c r="X22" s="93">
        <f t="shared" si="8"/>
        <v>0</v>
      </c>
      <c r="Y22" s="93">
        <f t="shared" si="18"/>
        <v>0</v>
      </c>
      <c r="Z22" s="93">
        <f t="shared" si="18"/>
        <v>0</v>
      </c>
      <c r="AA22" s="93">
        <f t="shared" si="9"/>
        <v>26.2</v>
      </c>
      <c r="AB22" s="93">
        <f t="shared" si="10"/>
        <v>26.2</v>
      </c>
      <c r="AC22" s="93">
        <f t="shared" si="18"/>
        <v>26.2</v>
      </c>
      <c r="AD22" s="93">
        <f t="shared" si="18"/>
        <v>0</v>
      </c>
      <c r="AE22" s="93">
        <f t="shared" si="11"/>
        <v>0</v>
      </c>
      <c r="AF22" s="93">
        <f t="shared" si="18"/>
        <v>0</v>
      </c>
      <c r="AG22" s="93">
        <f t="shared" si="18"/>
        <v>0</v>
      </c>
      <c r="AH22" s="93">
        <f t="shared" si="12"/>
        <v>0</v>
      </c>
      <c r="AI22" s="93">
        <f t="shared" si="18"/>
        <v>0</v>
      </c>
      <c r="AJ22" s="93">
        <f t="shared" si="18"/>
        <v>0</v>
      </c>
      <c r="AK22" s="93">
        <f t="shared" si="13"/>
        <v>0</v>
      </c>
      <c r="AL22" s="93">
        <f t="shared" si="18"/>
        <v>0</v>
      </c>
      <c r="AM22" s="93">
        <f t="shared" si="18"/>
        <v>0</v>
      </c>
      <c r="AN22" s="64"/>
    </row>
    <row r="23" ht="22.8" customHeight="1" spans="1:40">
      <c r="A23" s="6"/>
      <c r="B23" s="82" t="s">
        <v>22</v>
      </c>
      <c r="C23" s="82" t="s">
        <v>22</v>
      </c>
      <c r="D23" s="83" t="s">
        <v>86</v>
      </c>
      <c r="E23" s="84" t="s">
        <v>184</v>
      </c>
      <c r="F23" s="85">
        <f t="shared" si="2"/>
        <v>68.96</v>
      </c>
      <c r="G23" s="85">
        <f t="shared" si="3"/>
        <v>52.5</v>
      </c>
      <c r="H23" s="85">
        <f t="shared" si="1"/>
        <v>52.5</v>
      </c>
      <c r="I23" s="94">
        <v>52.5</v>
      </c>
      <c r="J23" s="95"/>
      <c r="K23" s="93">
        <f t="shared" si="4"/>
        <v>0</v>
      </c>
      <c r="L23" s="95"/>
      <c r="M23" s="95"/>
      <c r="N23" s="93">
        <f t="shared" si="5"/>
        <v>0</v>
      </c>
      <c r="O23" s="95"/>
      <c r="P23" s="95"/>
      <c r="Q23" s="93">
        <f t="shared" si="15"/>
        <v>0</v>
      </c>
      <c r="R23" s="93">
        <f t="shared" si="6"/>
        <v>0</v>
      </c>
      <c r="S23" s="95"/>
      <c r="T23" s="95"/>
      <c r="U23" s="93">
        <f t="shared" si="7"/>
        <v>0</v>
      </c>
      <c r="V23" s="95"/>
      <c r="W23" s="95"/>
      <c r="X23" s="93">
        <f t="shared" si="8"/>
        <v>0</v>
      </c>
      <c r="Y23" s="95"/>
      <c r="Z23" s="95"/>
      <c r="AA23" s="93">
        <f t="shared" si="9"/>
        <v>16.46</v>
      </c>
      <c r="AB23" s="93">
        <f t="shared" si="10"/>
        <v>16.46</v>
      </c>
      <c r="AC23" s="95">
        <v>16.46</v>
      </c>
      <c r="AD23" s="95"/>
      <c r="AE23" s="93">
        <f t="shared" si="11"/>
        <v>0</v>
      </c>
      <c r="AF23" s="95"/>
      <c r="AG23" s="95"/>
      <c r="AH23" s="93">
        <f t="shared" si="12"/>
        <v>0</v>
      </c>
      <c r="AI23" s="95"/>
      <c r="AJ23" s="95"/>
      <c r="AK23" s="93">
        <f t="shared" si="13"/>
        <v>0</v>
      </c>
      <c r="AL23" s="95"/>
      <c r="AM23" s="95"/>
      <c r="AN23" s="64"/>
    </row>
    <row r="24" ht="22.8" customHeight="1" spans="2:40">
      <c r="B24" s="82" t="s">
        <v>22</v>
      </c>
      <c r="C24" s="82" t="s">
        <v>22</v>
      </c>
      <c r="D24" s="83" t="s">
        <v>86</v>
      </c>
      <c r="E24" s="84" t="s">
        <v>185</v>
      </c>
      <c r="F24" s="85">
        <f t="shared" si="2"/>
        <v>30</v>
      </c>
      <c r="G24" s="85">
        <f t="shared" si="3"/>
        <v>30</v>
      </c>
      <c r="H24" s="85">
        <f t="shared" si="1"/>
        <v>30</v>
      </c>
      <c r="I24" s="94">
        <v>30</v>
      </c>
      <c r="J24" s="95"/>
      <c r="K24" s="93">
        <f t="shared" si="4"/>
        <v>0</v>
      </c>
      <c r="L24" s="95"/>
      <c r="M24" s="95"/>
      <c r="N24" s="93">
        <f t="shared" si="5"/>
        <v>0</v>
      </c>
      <c r="O24" s="95"/>
      <c r="P24" s="95"/>
      <c r="Q24" s="93">
        <f t="shared" si="15"/>
        <v>0</v>
      </c>
      <c r="R24" s="93">
        <f t="shared" si="6"/>
        <v>0</v>
      </c>
      <c r="S24" s="95"/>
      <c r="T24" s="95"/>
      <c r="U24" s="93">
        <f t="shared" si="7"/>
        <v>0</v>
      </c>
      <c r="V24" s="95"/>
      <c r="W24" s="95"/>
      <c r="X24" s="93">
        <f t="shared" si="8"/>
        <v>0</v>
      </c>
      <c r="Y24" s="95"/>
      <c r="Z24" s="95"/>
      <c r="AA24" s="93">
        <f t="shared" si="9"/>
        <v>0</v>
      </c>
      <c r="AB24" s="93">
        <f t="shared" si="10"/>
        <v>0</v>
      </c>
      <c r="AC24" s="95"/>
      <c r="AD24" s="95"/>
      <c r="AE24" s="93">
        <f t="shared" si="11"/>
        <v>0</v>
      </c>
      <c r="AF24" s="95"/>
      <c r="AG24" s="95"/>
      <c r="AH24" s="93">
        <f t="shared" si="12"/>
        <v>0</v>
      </c>
      <c r="AI24" s="95"/>
      <c r="AJ24" s="95"/>
      <c r="AK24" s="93">
        <f t="shared" si="13"/>
        <v>0</v>
      </c>
      <c r="AL24" s="95"/>
      <c r="AM24" s="95"/>
      <c r="AN24" s="64"/>
    </row>
    <row r="25" ht="22.8" customHeight="1" spans="2:40">
      <c r="B25" s="82" t="s">
        <v>22</v>
      </c>
      <c r="C25" s="82" t="s">
        <v>22</v>
      </c>
      <c r="D25" s="83" t="s">
        <v>86</v>
      </c>
      <c r="E25" s="84" t="s">
        <v>186</v>
      </c>
      <c r="F25" s="85">
        <f t="shared" si="2"/>
        <v>1.2</v>
      </c>
      <c r="G25" s="85">
        <f t="shared" si="3"/>
        <v>1.2</v>
      </c>
      <c r="H25" s="85">
        <f t="shared" si="1"/>
        <v>1.2</v>
      </c>
      <c r="I25" s="94">
        <v>1.2</v>
      </c>
      <c r="J25" s="95"/>
      <c r="K25" s="93">
        <f t="shared" si="4"/>
        <v>0</v>
      </c>
      <c r="L25" s="95"/>
      <c r="M25" s="95"/>
      <c r="N25" s="93">
        <f t="shared" si="5"/>
        <v>0</v>
      </c>
      <c r="O25" s="95"/>
      <c r="P25" s="95"/>
      <c r="Q25" s="93">
        <f t="shared" si="15"/>
        <v>0</v>
      </c>
      <c r="R25" s="93">
        <f t="shared" si="6"/>
        <v>0</v>
      </c>
      <c r="S25" s="95"/>
      <c r="T25" s="95"/>
      <c r="U25" s="93">
        <f t="shared" si="7"/>
        <v>0</v>
      </c>
      <c r="V25" s="95"/>
      <c r="W25" s="95"/>
      <c r="X25" s="93">
        <f t="shared" si="8"/>
        <v>0</v>
      </c>
      <c r="Y25" s="95"/>
      <c r="Z25" s="95"/>
      <c r="AA25" s="93">
        <f t="shared" si="9"/>
        <v>0</v>
      </c>
      <c r="AB25" s="93">
        <f t="shared" si="10"/>
        <v>0</v>
      </c>
      <c r="AC25" s="95"/>
      <c r="AD25" s="95"/>
      <c r="AE25" s="93">
        <f t="shared" si="11"/>
        <v>0</v>
      </c>
      <c r="AF25" s="95"/>
      <c r="AG25" s="95"/>
      <c r="AH25" s="93">
        <f t="shared" si="12"/>
        <v>0</v>
      </c>
      <c r="AI25" s="95"/>
      <c r="AJ25" s="95"/>
      <c r="AK25" s="93">
        <f t="shared" si="13"/>
        <v>0</v>
      </c>
      <c r="AL25" s="95"/>
      <c r="AM25" s="95"/>
      <c r="AN25" s="64"/>
    </row>
    <row r="26" ht="22.8" customHeight="1" spans="2:40">
      <c r="B26" s="82" t="s">
        <v>22</v>
      </c>
      <c r="C26" s="82" t="s">
        <v>22</v>
      </c>
      <c r="D26" s="83" t="s">
        <v>86</v>
      </c>
      <c r="E26" s="84" t="s">
        <v>187</v>
      </c>
      <c r="F26" s="85">
        <f t="shared" si="2"/>
        <v>2</v>
      </c>
      <c r="G26" s="85">
        <f t="shared" si="3"/>
        <v>2</v>
      </c>
      <c r="H26" s="85">
        <f t="shared" si="1"/>
        <v>2</v>
      </c>
      <c r="I26" s="94">
        <v>2</v>
      </c>
      <c r="J26" s="95"/>
      <c r="K26" s="93">
        <f t="shared" si="4"/>
        <v>0</v>
      </c>
      <c r="L26" s="95"/>
      <c r="M26" s="95"/>
      <c r="N26" s="93">
        <f t="shared" si="5"/>
        <v>0</v>
      </c>
      <c r="O26" s="95"/>
      <c r="P26" s="95"/>
      <c r="Q26" s="93">
        <f t="shared" si="15"/>
        <v>0</v>
      </c>
      <c r="R26" s="93">
        <f t="shared" si="6"/>
        <v>0</v>
      </c>
      <c r="S26" s="95"/>
      <c r="T26" s="95"/>
      <c r="U26" s="93">
        <f t="shared" si="7"/>
        <v>0</v>
      </c>
      <c r="V26" s="95"/>
      <c r="W26" s="95"/>
      <c r="X26" s="93">
        <f t="shared" si="8"/>
        <v>0</v>
      </c>
      <c r="Y26" s="95"/>
      <c r="Z26" s="95"/>
      <c r="AA26" s="93">
        <f t="shared" si="9"/>
        <v>0</v>
      </c>
      <c r="AB26" s="93">
        <f t="shared" si="10"/>
        <v>0</v>
      </c>
      <c r="AC26" s="95"/>
      <c r="AD26" s="95"/>
      <c r="AE26" s="93">
        <f t="shared" si="11"/>
        <v>0</v>
      </c>
      <c r="AF26" s="95"/>
      <c r="AG26" s="95"/>
      <c r="AH26" s="93">
        <f t="shared" si="12"/>
        <v>0</v>
      </c>
      <c r="AI26" s="95"/>
      <c r="AJ26" s="95"/>
      <c r="AK26" s="93">
        <f t="shared" si="13"/>
        <v>0</v>
      </c>
      <c r="AL26" s="95"/>
      <c r="AM26" s="95"/>
      <c r="AN26" s="64"/>
    </row>
    <row r="27" ht="22.8" customHeight="1" spans="2:40">
      <c r="B27" s="82" t="s">
        <v>22</v>
      </c>
      <c r="C27" s="82" t="s">
        <v>22</v>
      </c>
      <c r="D27" s="83" t="s">
        <v>86</v>
      </c>
      <c r="E27" s="84" t="s">
        <v>188</v>
      </c>
      <c r="F27" s="85">
        <f t="shared" si="2"/>
        <v>8</v>
      </c>
      <c r="G27" s="85">
        <f t="shared" si="3"/>
        <v>8</v>
      </c>
      <c r="H27" s="85">
        <f t="shared" si="1"/>
        <v>8</v>
      </c>
      <c r="I27" s="94">
        <v>8</v>
      </c>
      <c r="J27" s="95"/>
      <c r="K27" s="93">
        <f t="shared" si="4"/>
        <v>0</v>
      </c>
      <c r="L27" s="95"/>
      <c r="M27" s="95"/>
      <c r="N27" s="93">
        <f t="shared" si="5"/>
        <v>0</v>
      </c>
      <c r="O27" s="95"/>
      <c r="P27" s="95"/>
      <c r="Q27" s="93">
        <f t="shared" si="15"/>
        <v>0</v>
      </c>
      <c r="R27" s="93">
        <f t="shared" si="6"/>
        <v>0</v>
      </c>
      <c r="S27" s="95"/>
      <c r="T27" s="95"/>
      <c r="U27" s="93">
        <f t="shared" si="7"/>
        <v>0</v>
      </c>
      <c r="V27" s="95"/>
      <c r="W27" s="95"/>
      <c r="X27" s="93">
        <f t="shared" si="8"/>
        <v>0</v>
      </c>
      <c r="Y27" s="95"/>
      <c r="Z27" s="95"/>
      <c r="AA27" s="93">
        <f t="shared" si="9"/>
        <v>0</v>
      </c>
      <c r="AB27" s="93">
        <f t="shared" si="10"/>
        <v>0</v>
      </c>
      <c r="AC27" s="95"/>
      <c r="AD27" s="95"/>
      <c r="AE27" s="93">
        <f t="shared" si="11"/>
        <v>0</v>
      </c>
      <c r="AF27" s="95"/>
      <c r="AG27" s="95"/>
      <c r="AH27" s="93">
        <f t="shared" si="12"/>
        <v>0</v>
      </c>
      <c r="AI27" s="95"/>
      <c r="AJ27" s="95"/>
      <c r="AK27" s="93">
        <f t="shared" si="13"/>
        <v>0</v>
      </c>
      <c r="AL27" s="95"/>
      <c r="AM27" s="95"/>
      <c r="AN27" s="64"/>
    </row>
    <row r="28" ht="22.8" customHeight="1" spans="2:40">
      <c r="B28" s="82" t="s">
        <v>22</v>
      </c>
      <c r="C28" s="82" t="s">
        <v>22</v>
      </c>
      <c r="D28" s="83" t="s">
        <v>86</v>
      </c>
      <c r="E28" s="84" t="s">
        <v>189</v>
      </c>
      <c r="F28" s="85">
        <f t="shared" si="2"/>
        <v>28.74</v>
      </c>
      <c r="G28" s="85">
        <f t="shared" si="3"/>
        <v>23</v>
      </c>
      <c r="H28" s="85">
        <f t="shared" si="1"/>
        <v>23</v>
      </c>
      <c r="I28" s="94">
        <v>23</v>
      </c>
      <c r="J28" s="95"/>
      <c r="K28" s="93">
        <f t="shared" si="4"/>
        <v>0</v>
      </c>
      <c r="L28" s="95"/>
      <c r="M28" s="95"/>
      <c r="N28" s="93">
        <f t="shared" si="5"/>
        <v>0</v>
      </c>
      <c r="O28" s="95"/>
      <c r="P28" s="95"/>
      <c r="Q28" s="93">
        <f t="shared" si="15"/>
        <v>0</v>
      </c>
      <c r="R28" s="93">
        <f t="shared" si="6"/>
        <v>0</v>
      </c>
      <c r="S28" s="95"/>
      <c r="T28" s="95"/>
      <c r="U28" s="93">
        <f t="shared" si="7"/>
        <v>0</v>
      </c>
      <c r="V28" s="95"/>
      <c r="W28" s="95"/>
      <c r="X28" s="93">
        <f t="shared" si="8"/>
        <v>0</v>
      </c>
      <c r="Y28" s="95"/>
      <c r="Z28" s="95"/>
      <c r="AA28" s="93">
        <f t="shared" si="9"/>
        <v>5.74</v>
      </c>
      <c r="AB28" s="93">
        <f t="shared" si="10"/>
        <v>5.74</v>
      </c>
      <c r="AC28" s="95">
        <v>5.74</v>
      </c>
      <c r="AD28" s="95"/>
      <c r="AE28" s="93">
        <f t="shared" si="11"/>
        <v>0</v>
      </c>
      <c r="AF28" s="95"/>
      <c r="AG28" s="95"/>
      <c r="AH28" s="93">
        <f t="shared" si="12"/>
        <v>0</v>
      </c>
      <c r="AI28" s="95"/>
      <c r="AJ28" s="95"/>
      <c r="AK28" s="93">
        <f t="shared" si="13"/>
        <v>0</v>
      </c>
      <c r="AL28" s="95"/>
      <c r="AM28" s="95"/>
      <c r="AN28" s="64"/>
    </row>
    <row r="29" ht="22.8" customHeight="1" spans="2:40">
      <c r="B29" s="82" t="s">
        <v>22</v>
      </c>
      <c r="C29" s="82" t="s">
        <v>22</v>
      </c>
      <c r="D29" s="83" t="s">
        <v>86</v>
      </c>
      <c r="E29" s="84" t="s">
        <v>190</v>
      </c>
      <c r="F29" s="85">
        <f t="shared" si="2"/>
        <v>55</v>
      </c>
      <c r="G29" s="85">
        <f t="shared" si="3"/>
        <v>55</v>
      </c>
      <c r="H29" s="85">
        <f t="shared" si="1"/>
        <v>55</v>
      </c>
      <c r="I29" s="94">
        <v>55</v>
      </c>
      <c r="J29" s="95"/>
      <c r="K29" s="93">
        <f t="shared" si="4"/>
        <v>0</v>
      </c>
      <c r="L29" s="95"/>
      <c r="M29" s="95"/>
      <c r="N29" s="93">
        <f t="shared" si="5"/>
        <v>0</v>
      </c>
      <c r="O29" s="95"/>
      <c r="P29" s="95"/>
      <c r="Q29" s="93">
        <f t="shared" si="15"/>
        <v>0</v>
      </c>
      <c r="R29" s="93">
        <f t="shared" si="6"/>
        <v>0</v>
      </c>
      <c r="S29" s="95"/>
      <c r="T29" s="95"/>
      <c r="U29" s="93">
        <f t="shared" si="7"/>
        <v>0</v>
      </c>
      <c r="V29" s="95"/>
      <c r="W29" s="95"/>
      <c r="X29" s="93">
        <f t="shared" si="8"/>
        <v>0</v>
      </c>
      <c r="Y29" s="95"/>
      <c r="Z29" s="95"/>
      <c r="AA29" s="93">
        <f t="shared" si="9"/>
        <v>0</v>
      </c>
      <c r="AB29" s="93">
        <f t="shared" si="10"/>
        <v>0</v>
      </c>
      <c r="AC29" s="95"/>
      <c r="AD29" s="95"/>
      <c r="AE29" s="93">
        <f t="shared" si="11"/>
        <v>0</v>
      </c>
      <c r="AF29" s="95"/>
      <c r="AG29" s="95"/>
      <c r="AH29" s="93">
        <f t="shared" si="12"/>
        <v>0</v>
      </c>
      <c r="AI29" s="95"/>
      <c r="AJ29" s="95"/>
      <c r="AK29" s="93">
        <f t="shared" si="13"/>
        <v>0</v>
      </c>
      <c r="AL29" s="95"/>
      <c r="AM29" s="95"/>
      <c r="AN29" s="64"/>
    </row>
    <row r="30" ht="22.8" customHeight="1" spans="2:40">
      <c r="B30" s="82" t="s">
        <v>22</v>
      </c>
      <c r="C30" s="82" t="s">
        <v>22</v>
      </c>
      <c r="D30" s="83" t="s">
        <v>86</v>
      </c>
      <c r="E30" s="84" t="s">
        <v>191</v>
      </c>
      <c r="F30" s="85">
        <f t="shared" si="2"/>
        <v>3</v>
      </c>
      <c r="G30" s="85">
        <f t="shared" si="3"/>
        <v>3</v>
      </c>
      <c r="H30" s="85">
        <f t="shared" si="1"/>
        <v>3</v>
      </c>
      <c r="I30" s="94">
        <v>3</v>
      </c>
      <c r="J30" s="95"/>
      <c r="K30" s="93">
        <f t="shared" si="4"/>
        <v>0</v>
      </c>
      <c r="L30" s="95"/>
      <c r="M30" s="95"/>
      <c r="N30" s="93">
        <f t="shared" si="5"/>
        <v>0</v>
      </c>
      <c r="O30" s="95"/>
      <c r="P30" s="95"/>
      <c r="Q30" s="93">
        <f t="shared" si="15"/>
        <v>0</v>
      </c>
      <c r="R30" s="93">
        <f t="shared" si="6"/>
        <v>0</v>
      </c>
      <c r="S30" s="95"/>
      <c r="T30" s="95"/>
      <c r="U30" s="93">
        <f t="shared" si="7"/>
        <v>0</v>
      </c>
      <c r="V30" s="95"/>
      <c r="W30" s="95"/>
      <c r="X30" s="93">
        <f t="shared" si="8"/>
        <v>0</v>
      </c>
      <c r="Y30" s="95"/>
      <c r="Z30" s="95"/>
      <c r="AA30" s="93">
        <f t="shared" si="9"/>
        <v>0</v>
      </c>
      <c r="AB30" s="93">
        <f t="shared" si="10"/>
        <v>0</v>
      </c>
      <c r="AC30" s="95"/>
      <c r="AD30" s="95"/>
      <c r="AE30" s="93">
        <f t="shared" si="11"/>
        <v>0</v>
      </c>
      <c r="AF30" s="95"/>
      <c r="AG30" s="95"/>
      <c r="AH30" s="93">
        <f t="shared" si="12"/>
        <v>0</v>
      </c>
      <c r="AI30" s="95"/>
      <c r="AJ30" s="95"/>
      <c r="AK30" s="93">
        <f t="shared" si="13"/>
        <v>0</v>
      </c>
      <c r="AL30" s="95"/>
      <c r="AM30" s="95"/>
      <c r="AN30" s="64"/>
    </row>
    <row r="31" ht="22.8" customHeight="1" spans="2:40">
      <c r="B31" s="82" t="s">
        <v>22</v>
      </c>
      <c r="C31" s="82" t="s">
        <v>22</v>
      </c>
      <c r="D31" s="83" t="s">
        <v>86</v>
      </c>
      <c r="E31" s="84" t="s">
        <v>192</v>
      </c>
      <c r="F31" s="85">
        <f t="shared" si="2"/>
        <v>9</v>
      </c>
      <c r="G31" s="85">
        <f t="shared" si="3"/>
        <v>9</v>
      </c>
      <c r="H31" s="85">
        <f t="shared" si="1"/>
        <v>9</v>
      </c>
      <c r="I31" s="94">
        <v>9</v>
      </c>
      <c r="J31" s="95"/>
      <c r="K31" s="93">
        <f t="shared" si="4"/>
        <v>0</v>
      </c>
      <c r="L31" s="95"/>
      <c r="M31" s="95"/>
      <c r="N31" s="93">
        <f t="shared" si="5"/>
        <v>0</v>
      </c>
      <c r="O31" s="95"/>
      <c r="P31" s="95"/>
      <c r="Q31" s="93">
        <f t="shared" si="15"/>
        <v>0</v>
      </c>
      <c r="R31" s="93">
        <f t="shared" si="6"/>
        <v>0</v>
      </c>
      <c r="S31" s="95"/>
      <c r="T31" s="95"/>
      <c r="U31" s="93">
        <f t="shared" si="7"/>
        <v>0</v>
      </c>
      <c r="V31" s="95"/>
      <c r="W31" s="95"/>
      <c r="X31" s="93">
        <f t="shared" si="8"/>
        <v>0</v>
      </c>
      <c r="Y31" s="95"/>
      <c r="Z31" s="95"/>
      <c r="AA31" s="93">
        <f t="shared" si="9"/>
        <v>0</v>
      </c>
      <c r="AB31" s="93">
        <f t="shared" si="10"/>
        <v>0</v>
      </c>
      <c r="AC31" s="95"/>
      <c r="AD31" s="95"/>
      <c r="AE31" s="93">
        <f t="shared" si="11"/>
        <v>0</v>
      </c>
      <c r="AF31" s="95"/>
      <c r="AG31" s="95"/>
      <c r="AH31" s="93">
        <f t="shared" si="12"/>
        <v>0</v>
      </c>
      <c r="AI31" s="95"/>
      <c r="AJ31" s="95"/>
      <c r="AK31" s="93">
        <f t="shared" si="13"/>
        <v>0</v>
      </c>
      <c r="AL31" s="95"/>
      <c r="AM31" s="95"/>
      <c r="AN31" s="64"/>
    </row>
    <row r="32" ht="22.8" customHeight="1" spans="2:40">
      <c r="B32" s="82" t="s">
        <v>22</v>
      </c>
      <c r="C32" s="82" t="s">
        <v>22</v>
      </c>
      <c r="D32" s="83" t="s">
        <v>86</v>
      </c>
      <c r="E32" s="84" t="s">
        <v>193</v>
      </c>
      <c r="F32" s="85">
        <f t="shared" si="2"/>
        <v>12</v>
      </c>
      <c r="G32" s="85">
        <f t="shared" si="3"/>
        <v>12</v>
      </c>
      <c r="H32" s="85">
        <f t="shared" si="1"/>
        <v>12</v>
      </c>
      <c r="I32" s="94">
        <v>12</v>
      </c>
      <c r="J32" s="95"/>
      <c r="K32" s="93">
        <f t="shared" si="4"/>
        <v>0</v>
      </c>
      <c r="L32" s="95"/>
      <c r="M32" s="95"/>
      <c r="N32" s="93">
        <f t="shared" si="5"/>
        <v>0</v>
      </c>
      <c r="O32" s="95"/>
      <c r="P32" s="95"/>
      <c r="Q32" s="93">
        <f t="shared" si="15"/>
        <v>0</v>
      </c>
      <c r="R32" s="93">
        <f t="shared" si="6"/>
        <v>0</v>
      </c>
      <c r="S32" s="95"/>
      <c r="T32" s="95"/>
      <c r="U32" s="93">
        <f t="shared" si="7"/>
        <v>0</v>
      </c>
      <c r="V32" s="95"/>
      <c r="W32" s="95"/>
      <c r="X32" s="93">
        <f t="shared" si="8"/>
        <v>0</v>
      </c>
      <c r="Y32" s="95"/>
      <c r="Z32" s="95"/>
      <c r="AA32" s="93">
        <f t="shared" si="9"/>
        <v>0</v>
      </c>
      <c r="AB32" s="93">
        <f t="shared" si="10"/>
        <v>0</v>
      </c>
      <c r="AC32" s="95"/>
      <c r="AD32" s="95"/>
      <c r="AE32" s="93">
        <f t="shared" si="11"/>
        <v>0</v>
      </c>
      <c r="AF32" s="95"/>
      <c r="AG32" s="95"/>
      <c r="AH32" s="93">
        <f t="shared" si="12"/>
        <v>0</v>
      </c>
      <c r="AI32" s="95"/>
      <c r="AJ32" s="95"/>
      <c r="AK32" s="93">
        <f t="shared" si="13"/>
        <v>0</v>
      </c>
      <c r="AL32" s="95"/>
      <c r="AM32" s="95"/>
      <c r="AN32" s="64"/>
    </row>
    <row r="33" ht="22.8" customHeight="1" spans="2:40">
      <c r="B33" s="82" t="s">
        <v>22</v>
      </c>
      <c r="C33" s="82" t="s">
        <v>22</v>
      </c>
      <c r="D33" s="83" t="s">
        <v>86</v>
      </c>
      <c r="E33" s="84" t="s">
        <v>194</v>
      </c>
      <c r="F33" s="85">
        <f t="shared" si="2"/>
        <v>20.3</v>
      </c>
      <c r="G33" s="85">
        <f t="shared" si="3"/>
        <v>20.3</v>
      </c>
      <c r="H33" s="85">
        <f t="shared" si="1"/>
        <v>20.3</v>
      </c>
      <c r="I33" s="94">
        <v>20.3</v>
      </c>
      <c r="J33" s="95"/>
      <c r="K33" s="93">
        <f t="shared" si="4"/>
        <v>0</v>
      </c>
      <c r="L33" s="95"/>
      <c r="M33" s="95"/>
      <c r="N33" s="93">
        <f t="shared" si="5"/>
        <v>0</v>
      </c>
      <c r="O33" s="95"/>
      <c r="P33" s="95"/>
      <c r="Q33" s="93">
        <f t="shared" si="15"/>
        <v>0</v>
      </c>
      <c r="R33" s="93">
        <f t="shared" si="6"/>
        <v>0</v>
      </c>
      <c r="S33" s="95"/>
      <c r="T33" s="95"/>
      <c r="U33" s="93">
        <f t="shared" si="7"/>
        <v>0</v>
      </c>
      <c r="V33" s="95"/>
      <c r="W33" s="95"/>
      <c r="X33" s="93">
        <f t="shared" si="8"/>
        <v>0</v>
      </c>
      <c r="Y33" s="95"/>
      <c r="Z33" s="95"/>
      <c r="AA33" s="93">
        <f t="shared" si="9"/>
        <v>0</v>
      </c>
      <c r="AB33" s="93">
        <f t="shared" si="10"/>
        <v>0</v>
      </c>
      <c r="AC33" s="95"/>
      <c r="AD33" s="95"/>
      <c r="AE33" s="93">
        <f t="shared" si="11"/>
        <v>0</v>
      </c>
      <c r="AF33" s="95"/>
      <c r="AG33" s="95"/>
      <c r="AH33" s="93">
        <f t="shared" si="12"/>
        <v>0</v>
      </c>
      <c r="AI33" s="95"/>
      <c r="AJ33" s="95"/>
      <c r="AK33" s="93">
        <f t="shared" si="13"/>
        <v>0</v>
      </c>
      <c r="AL33" s="95"/>
      <c r="AM33" s="95"/>
      <c r="AN33" s="64"/>
    </row>
    <row r="34" ht="22.8" customHeight="1" spans="2:40">
      <c r="B34" s="82" t="s">
        <v>22</v>
      </c>
      <c r="C34" s="82" t="s">
        <v>22</v>
      </c>
      <c r="D34" s="83" t="s">
        <v>86</v>
      </c>
      <c r="E34" s="84" t="s">
        <v>195</v>
      </c>
      <c r="F34" s="85">
        <f t="shared" si="2"/>
        <v>1</v>
      </c>
      <c r="G34" s="85">
        <f t="shared" si="3"/>
        <v>1</v>
      </c>
      <c r="H34" s="85">
        <f t="shared" si="1"/>
        <v>1</v>
      </c>
      <c r="I34" s="94">
        <v>1</v>
      </c>
      <c r="J34" s="95"/>
      <c r="K34" s="93">
        <f t="shared" si="4"/>
        <v>0</v>
      </c>
      <c r="L34" s="93">
        <f t="shared" ref="G34:AM34" si="19">L35</f>
        <v>0</v>
      </c>
      <c r="M34" s="93">
        <f t="shared" si="19"/>
        <v>0</v>
      </c>
      <c r="N34" s="93">
        <f t="shared" si="5"/>
        <v>0</v>
      </c>
      <c r="O34" s="93">
        <f t="shared" si="19"/>
        <v>0</v>
      </c>
      <c r="P34" s="93">
        <f t="shared" si="19"/>
        <v>0</v>
      </c>
      <c r="Q34" s="93">
        <f t="shared" si="15"/>
        <v>0</v>
      </c>
      <c r="R34" s="93">
        <f t="shared" si="6"/>
        <v>0</v>
      </c>
      <c r="S34" s="93">
        <f t="shared" si="19"/>
        <v>0</v>
      </c>
      <c r="T34" s="93">
        <f t="shared" si="19"/>
        <v>0</v>
      </c>
      <c r="U34" s="93">
        <f t="shared" si="7"/>
        <v>0</v>
      </c>
      <c r="V34" s="93">
        <f t="shared" si="19"/>
        <v>0</v>
      </c>
      <c r="W34" s="93">
        <f t="shared" si="19"/>
        <v>0</v>
      </c>
      <c r="X34" s="93">
        <f t="shared" si="8"/>
        <v>0</v>
      </c>
      <c r="Y34" s="93">
        <f t="shared" si="19"/>
        <v>0</v>
      </c>
      <c r="Z34" s="93">
        <f t="shared" si="19"/>
        <v>0</v>
      </c>
      <c r="AA34" s="93">
        <f t="shared" si="9"/>
        <v>0</v>
      </c>
      <c r="AB34" s="93">
        <f t="shared" si="10"/>
        <v>0</v>
      </c>
      <c r="AC34" s="95"/>
      <c r="AD34" s="95"/>
      <c r="AE34" s="93">
        <f t="shared" si="11"/>
        <v>0</v>
      </c>
      <c r="AF34" s="93">
        <f t="shared" si="19"/>
        <v>0</v>
      </c>
      <c r="AG34" s="93">
        <f t="shared" si="19"/>
        <v>0</v>
      </c>
      <c r="AH34" s="93">
        <f t="shared" si="12"/>
        <v>0</v>
      </c>
      <c r="AI34" s="93">
        <f t="shared" si="19"/>
        <v>0</v>
      </c>
      <c r="AJ34" s="93">
        <f t="shared" si="19"/>
        <v>0</v>
      </c>
      <c r="AK34" s="93">
        <f t="shared" si="13"/>
        <v>0</v>
      </c>
      <c r="AL34" s="93">
        <f t="shared" si="19"/>
        <v>0</v>
      </c>
      <c r="AM34" s="93">
        <f t="shared" si="19"/>
        <v>0</v>
      </c>
      <c r="AN34" s="64"/>
    </row>
    <row r="35" ht="22.8" customHeight="1" spans="1:40">
      <c r="A35" s="6"/>
      <c r="B35" s="82" t="s">
        <v>22</v>
      </c>
      <c r="C35" s="82" t="s">
        <v>22</v>
      </c>
      <c r="D35" s="83" t="s">
        <v>86</v>
      </c>
      <c r="E35" s="84" t="s">
        <v>196</v>
      </c>
      <c r="F35" s="85">
        <f t="shared" si="2"/>
        <v>17.35</v>
      </c>
      <c r="G35" s="85">
        <f t="shared" si="3"/>
        <v>8.71</v>
      </c>
      <c r="H35" s="85">
        <f t="shared" si="1"/>
        <v>8.71</v>
      </c>
      <c r="I35" s="94">
        <v>8.71</v>
      </c>
      <c r="J35" s="95"/>
      <c r="K35" s="93">
        <f t="shared" si="4"/>
        <v>0</v>
      </c>
      <c r="L35" s="95"/>
      <c r="M35" s="95"/>
      <c r="N35" s="93">
        <f t="shared" si="5"/>
        <v>0</v>
      </c>
      <c r="O35" s="95"/>
      <c r="P35" s="95"/>
      <c r="Q35" s="93">
        <f t="shared" si="15"/>
        <v>0</v>
      </c>
      <c r="R35" s="93">
        <f t="shared" si="6"/>
        <v>0</v>
      </c>
      <c r="S35" s="95"/>
      <c r="T35" s="95"/>
      <c r="U35" s="93">
        <f t="shared" si="7"/>
        <v>0</v>
      </c>
      <c r="V35" s="95"/>
      <c r="W35" s="95"/>
      <c r="X35" s="93">
        <f t="shared" si="8"/>
        <v>0</v>
      </c>
      <c r="Y35" s="95"/>
      <c r="Z35" s="95"/>
      <c r="AA35" s="93">
        <f t="shared" si="9"/>
        <v>8.64</v>
      </c>
      <c r="AB35" s="93">
        <f t="shared" si="10"/>
        <v>8.64</v>
      </c>
      <c r="AC35" s="95">
        <v>8.64</v>
      </c>
      <c r="AD35" s="95"/>
      <c r="AE35" s="93">
        <f t="shared" si="11"/>
        <v>0</v>
      </c>
      <c r="AF35" s="95"/>
      <c r="AG35" s="95"/>
      <c r="AH35" s="93">
        <f t="shared" si="12"/>
        <v>0</v>
      </c>
      <c r="AI35" s="95"/>
      <c r="AJ35" s="95"/>
      <c r="AK35" s="93">
        <f t="shared" si="13"/>
        <v>0</v>
      </c>
      <c r="AL35" s="95"/>
      <c r="AM35" s="95"/>
      <c r="AN35" s="64"/>
    </row>
    <row r="36" ht="22.8" customHeight="1" spans="2:40">
      <c r="B36" s="82" t="s">
        <v>22</v>
      </c>
      <c r="C36" s="82" t="s">
        <v>22</v>
      </c>
      <c r="D36" s="83" t="s">
        <v>86</v>
      </c>
      <c r="E36" s="84" t="s">
        <v>197</v>
      </c>
      <c r="F36" s="85">
        <f t="shared" si="2"/>
        <v>14.9</v>
      </c>
      <c r="G36" s="85">
        <f t="shared" si="3"/>
        <v>10.9</v>
      </c>
      <c r="H36" s="85">
        <f t="shared" si="1"/>
        <v>10.9</v>
      </c>
      <c r="I36" s="94">
        <v>10.9</v>
      </c>
      <c r="J36" s="95"/>
      <c r="K36" s="93">
        <f t="shared" si="4"/>
        <v>0</v>
      </c>
      <c r="L36" s="95"/>
      <c r="M36" s="95"/>
      <c r="N36" s="93">
        <f t="shared" si="5"/>
        <v>0</v>
      </c>
      <c r="O36" s="95"/>
      <c r="P36" s="95"/>
      <c r="Q36" s="93">
        <f t="shared" si="15"/>
        <v>0</v>
      </c>
      <c r="R36" s="93">
        <f t="shared" si="6"/>
        <v>0</v>
      </c>
      <c r="S36" s="95"/>
      <c r="T36" s="95"/>
      <c r="U36" s="93">
        <f t="shared" si="7"/>
        <v>0</v>
      </c>
      <c r="V36" s="95"/>
      <c r="W36" s="95"/>
      <c r="X36" s="93">
        <f t="shared" si="8"/>
        <v>0</v>
      </c>
      <c r="Y36" s="95"/>
      <c r="Z36" s="95"/>
      <c r="AA36" s="93">
        <f t="shared" si="9"/>
        <v>4</v>
      </c>
      <c r="AB36" s="93">
        <f t="shared" si="10"/>
        <v>4</v>
      </c>
      <c r="AC36" s="95">
        <v>4</v>
      </c>
      <c r="AD36" s="95"/>
      <c r="AE36" s="93">
        <f t="shared" si="11"/>
        <v>0</v>
      </c>
      <c r="AF36" s="95"/>
      <c r="AG36" s="95"/>
      <c r="AH36" s="93">
        <f t="shared" si="12"/>
        <v>0</v>
      </c>
      <c r="AI36" s="95"/>
      <c r="AJ36" s="95"/>
      <c r="AK36" s="93">
        <f t="shared" si="13"/>
        <v>0</v>
      </c>
      <c r="AL36" s="95"/>
      <c r="AM36" s="95"/>
      <c r="AN36" s="64"/>
    </row>
    <row r="37" ht="22.8" customHeight="1" spans="2:40">
      <c r="B37" s="82" t="s">
        <v>22</v>
      </c>
      <c r="C37" s="82" t="s">
        <v>22</v>
      </c>
      <c r="D37" s="83" t="s">
        <v>86</v>
      </c>
      <c r="E37" s="84" t="s">
        <v>198</v>
      </c>
      <c r="F37" s="85">
        <f t="shared" si="2"/>
        <v>267.7</v>
      </c>
      <c r="G37" s="85">
        <f t="shared" si="3"/>
        <v>4.93</v>
      </c>
      <c r="H37" s="85">
        <f t="shared" si="1"/>
        <v>4.93</v>
      </c>
      <c r="I37" s="94">
        <v>4.93</v>
      </c>
      <c r="J37" s="95">
        <v>0</v>
      </c>
      <c r="K37" s="93">
        <f t="shared" si="4"/>
        <v>0</v>
      </c>
      <c r="L37" s="93">
        <f t="shared" ref="G37:AM37" si="20">SUM(L38:L40,L44:L45)</f>
        <v>0</v>
      </c>
      <c r="M37" s="93">
        <f t="shared" si="20"/>
        <v>0</v>
      </c>
      <c r="N37" s="93">
        <f t="shared" si="5"/>
        <v>0</v>
      </c>
      <c r="O37" s="93">
        <f t="shared" si="20"/>
        <v>0</v>
      </c>
      <c r="P37" s="93">
        <f t="shared" si="20"/>
        <v>0</v>
      </c>
      <c r="Q37" s="93">
        <f t="shared" si="15"/>
        <v>0</v>
      </c>
      <c r="R37" s="93">
        <f t="shared" si="6"/>
        <v>0</v>
      </c>
      <c r="S37" s="93">
        <f t="shared" si="20"/>
        <v>0</v>
      </c>
      <c r="T37" s="93">
        <f t="shared" si="20"/>
        <v>0</v>
      </c>
      <c r="U37" s="93">
        <f t="shared" si="7"/>
        <v>0</v>
      </c>
      <c r="V37" s="93">
        <f t="shared" si="20"/>
        <v>0</v>
      </c>
      <c r="W37" s="93">
        <f t="shared" si="20"/>
        <v>0</v>
      </c>
      <c r="X37" s="93">
        <f t="shared" si="8"/>
        <v>0</v>
      </c>
      <c r="Y37" s="93">
        <f t="shared" si="20"/>
        <v>0</v>
      </c>
      <c r="Z37" s="93">
        <f t="shared" si="20"/>
        <v>0</v>
      </c>
      <c r="AA37" s="93">
        <f t="shared" si="9"/>
        <v>262.77</v>
      </c>
      <c r="AB37" s="93">
        <f t="shared" si="10"/>
        <v>262.77</v>
      </c>
      <c r="AC37" s="93">
        <f t="shared" si="20"/>
        <v>262.77</v>
      </c>
      <c r="AD37" s="93">
        <f t="shared" si="20"/>
        <v>0</v>
      </c>
      <c r="AE37" s="93">
        <f t="shared" si="11"/>
        <v>0</v>
      </c>
      <c r="AF37" s="93">
        <f t="shared" si="20"/>
        <v>0</v>
      </c>
      <c r="AG37" s="93">
        <f t="shared" si="20"/>
        <v>0</v>
      </c>
      <c r="AH37" s="93">
        <f t="shared" si="12"/>
        <v>0</v>
      </c>
      <c r="AI37" s="93">
        <f t="shared" si="20"/>
        <v>0</v>
      </c>
      <c r="AJ37" s="93">
        <f t="shared" si="20"/>
        <v>0</v>
      </c>
      <c r="AK37" s="93">
        <f t="shared" si="13"/>
        <v>0</v>
      </c>
      <c r="AL37" s="93">
        <f t="shared" si="20"/>
        <v>0</v>
      </c>
      <c r="AM37" s="93">
        <f t="shared" si="20"/>
        <v>0</v>
      </c>
      <c r="AN37" s="64"/>
    </row>
    <row r="38" ht="22.8" customHeight="1" spans="1:40">
      <c r="A38" s="6"/>
      <c r="B38" s="82" t="s">
        <v>22</v>
      </c>
      <c r="C38" s="82" t="s">
        <v>22</v>
      </c>
      <c r="D38" s="83" t="s">
        <v>86</v>
      </c>
      <c r="E38" s="84" t="s">
        <v>199</v>
      </c>
      <c r="F38" s="85">
        <f t="shared" si="2"/>
        <v>48.77</v>
      </c>
      <c r="G38" s="85">
        <f t="shared" si="3"/>
        <v>48.77</v>
      </c>
      <c r="H38" s="85">
        <f t="shared" si="1"/>
        <v>48.77</v>
      </c>
      <c r="I38" s="85">
        <f t="shared" ref="I38:M38" si="21">I39</f>
        <v>48.77</v>
      </c>
      <c r="J38" s="93">
        <f t="shared" si="21"/>
        <v>0</v>
      </c>
      <c r="K38" s="93">
        <f t="shared" si="4"/>
        <v>0</v>
      </c>
      <c r="L38" s="93">
        <f t="shared" si="21"/>
        <v>0</v>
      </c>
      <c r="M38" s="93">
        <f t="shared" si="21"/>
        <v>0</v>
      </c>
      <c r="N38" s="93">
        <f t="shared" si="5"/>
        <v>0</v>
      </c>
      <c r="O38" s="93">
        <f t="shared" ref="O38:T38" si="22">O39</f>
        <v>0</v>
      </c>
      <c r="P38" s="93">
        <f t="shared" si="22"/>
        <v>0</v>
      </c>
      <c r="Q38" s="93">
        <f t="shared" si="15"/>
        <v>0</v>
      </c>
      <c r="R38" s="93">
        <f t="shared" si="6"/>
        <v>0</v>
      </c>
      <c r="S38" s="93">
        <f t="shared" si="22"/>
        <v>0</v>
      </c>
      <c r="T38" s="93">
        <f t="shared" si="22"/>
        <v>0</v>
      </c>
      <c r="U38" s="93">
        <f t="shared" si="7"/>
        <v>0</v>
      </c>
      <c r="V38" s="93">
        <f t="shared" ref="V38:Z38" si="23">V39</f>
        <v>0</v>
      </c>
      <c r="W38" s="93">
        <f t="shared" si="23"/>
        <v>0</v>
      </c>
      <c r="X38" s="93">
        <f t="shared" si="8"/>
        <v>0</v>
      </c>
      <c r="Y38" s="93">
        <f t="shared" si="23"/>
        <v>0</v>
      </c>
      <c r="Z38" s="93">
        <f t="shared" si="23"/>
        <v>0</v>
      </c>
      <c r="AA38" s="93">
        <f t="shared" si="9"/>
        <v>0</v>
      </c>
      <c r="AB38" s="93">
        <f t="shared" si="10"/>
        <v>0</v>
      </c>
      <c r="AC38" s="93">
        <f t="shared" ref="AC38:AG38" si="24">AC39</f>
        <v>0</v>
      </c>
      <c r="AD38" s="93">
        <f t="shared" si="24"/>
        <v>0</v>
      </c>
      <c r="AE38" s="93">
        <f t="shared" si="11"/>
        <v>0</v>
      </c>
      <c r="AF38" s="93">
        <f t="shared" si="24"/>
        <v>0</v>
      </c>
      <c r="AG38" s="93">
        <f t="shared" si="24"/>
        <v>0</v>
      </c>
      <c r="AH38" s="93">
        <f t="shared" si="12"/>
        <v>0</v>
      </c>
      <c r="AI38" s="93">
        <f t="shared" ref="AI38:AM38" si="25">AI39</f>
        <v>0</v>
      </c>
      <c r="AJ38" s="93">
        <f t="shared" si="25"/>
        <v>0</v>
      </c>
      <c r="AK38" s="93">
        <f t="shared" si="13"/>
        <v>0</v>
      </c>
      <c r="AL38" s="93">
        <f t="shared" si="25"/>
        <v>0</v>
      </c>
      <c r="AM38" s="93">
        <f t="shared" si="25"/>
        <v>0</v>
      </c>
      <c r="AN38" s="64"/>
    </row>
    <row r="39" ht="22.8" customHeight="1" spans="1:40">
      <c r="A39" s="86"/>
      <c r="B39" s="82" t="s">
        <v>200</v>
      </c>
      <c r="C39" s="82" t="s">
        <v>201</v>
      </c>
      <c r="D39" s="83" t="s">
        <v>86</v>
      </c>
      <c r="E39" s="84" t="s">
        <v>202</v>
      </c>
      <c r="F39" s="85">
        <f t="shared" si="2"/>
        <v>48.77</v>
      </c>
      <c r="G39" s="85">
        <f t="shared" si="3"/>
        <v>48.77</v>
      </c>
      <c r="H39" s="85">
        <f t="shared" si="1"/>
        <v>48.77</v>
      </c>
      <c r="I39" s="94">
        <v>48.77</v>
      </c>
      <c r="J39" s="95"/>
      <c r="K39" s="93">
        <f t="shared" si="4"/>
        <v>0</v>
      </c>
      <c r="L39" s="95"/>
      <c r="M39" s="95"/>
      <c r="N39" s="93">
        <f t="shared" si="5"/>
        <v>0</v>
      </c>
      <c r="O39" s="95"/>
      <c r="P39" s="95"/>
      <c r="Q39" s="93">
        <f t="shared" si="15"/>
        <v>0</v>
      </c>
      <c r="R39" s="93">
        <f t="shared" si="6"/>
        <v>0</v>
      </c>
      <c r="S39" s="95"/>
      <c r="T39" s="95"/>
      <c r="U39" s="93">
        <f t="shared" si="7"/>
        <v>0</v>
      </c>
      <c r="V39" s="95"/>
      <c r="W39" s="95"/>
      <c r="X39" s="93">
        <f t="shared" si="8"/>
        <v>0</v>
      </c>
      <c r="Y39" s="95"/>
      <c r="Z39" s="95"/>
      <c r="AA39" s="93">
        <f t="shared" si="9"/>
        <v>0</v>
      </c>
      <c r="AB39" s="93">
        <f t="shared" si="10"/>
        <v>0</v>
      </c>
      <c r="AC39" s="95"/>
      <c r="AD39" s="95"/>
      <c r="AE39" s="93">
        <f t="shared" si="11"/>
        <v>0</v>
      </c>
      <c r="AF39" s="95"/>
      <c r="AG39" s="95"/>
      <c r="AH39" s="93">
        <f t="shared" si="12"/>
        <v>0</v>
      </c>
      <c r="AI39" s="95"/>
      <c r="AJ39" s="95"/>
      <c r="AK39" s="93">
        <f t="shared" si="13"/>
        <v>0</v>
      </c>
      <c r="AL39" s="95"/>
      <c r="AM39" s="95"/>
      <c r="AN39" s="64"/>
    </row>
    <row r="40" ht="22.8" customHeight="1" spans="2:40">
      <c r="B40" s="82" t="s">
        <v>22</v>
      </c>
      <c r="C40" s="82" t="s">
        <v>22</v>
      </c>
      <c r="D40" s="83" t="s">
        <v>86</v>
      </c>
      <c r="E40" s="87" t="s">
        <v>203</v>
      </c>
      <c r="F40" s="88">
        <f t="shared" si="2"/>
        <v>340.6</v>
      </c>
      <c r="G40" s="88">
        <f t="shared" si="3"/>
        <v>81</v>
      </c>
      <c r="H40" s="88">
        <f t="shared" si="1"/>
        <v>81</v>
      </c>
      <c r="I40" s="96">
        <v>81</v>
      </c>
      <c r="J40" s="97"/>
      <c r="K40" s="98">
        <f t="shared" si="4"/>
        <v>0</v>
      </c>
      <c r="L40" s="97"/>
      <c r="M40" s="97"/>
      <c r="N40" s="98">
        <f t="shared" si="5"/>
        <v>0</v>
      </c>
      <c r="O40" s="97"/>
      <c r="P40" s="97"/>
      <c r="Q40" s="98">
        <f t="shared" si="15"/>
        <v>0</v>
      </c>
      <c r="R40" s="98">
        <f t="shared" si="6"/>
        <v>0</v>
      </c>
      <c r="S40" s="97"/>
      <c r="T40" s="97"/>
      <c r="U40" s="98">
        <f t="shared" si="7"/>
        <v>0</v>
      </c>
      <c r="V40" s="97"/>
      <c r="W40" s="97"/>
      <c r="X40" s="98">
        <f t="shared" si="8"/>
        <v>0</v>
      </c>
      <c r="Y40" s="97"/>
      <c r="Z40" s="97"/>
      <c r="AA40" s="98">
        <f t="shared" si="9"/>
        <v>259.6</v>
      </c>
      <c r="AB40" s="98">
        <f t="shared" si="10"/>
        <v>259.6</v>
      </c>
      <c r="AC40" s="97">
        <v>259.6</v>
      </c>
      <c r="AD40" s="97"/>
      <c r="AE40" s="98">
        <f t="shared" si="11"/>
        <v>0</v>
      </c>
      <c r="AF40" s="97"/>
      <c r="AG40" s="97"/>
      <c r="AH40" s="98">
        <f t="shared" si="12"/>
        <v>0</v>
      </c>
      <c r="AI40" s="97"/>
      <c r="AJ40" s="97"/>
      <c r="AK40" s="98">
        <f t="shared" si="13"/>
        <v>0</v>
      </c>
      <c r="AL40" s="97"/>
      <c r="AM40" s="97"/>
      <c r="AN40" s="64"/>
    </row>
    <row r="41" ht="22.8" customHeight="1" spans="1:40">
      <c r="A41" s="6"/>
      <c r="B41" s="82" t="s">
        <v>204</v>
      </c>
      <c r="C41" s="82" t="s">
        <v>22</v>
      </c>
      <c r="D41" s="83" t="s">
        <v>86</v>
      </c>
      <c r="E41" s="87" t="s">
        <v>205</v>
      </c>
      <c r="F41" s="88">
        <f t="shared" si="2"/>
        <v>1037.32</v>
      </c>
      <c r="G41" s="88">
        <f t="shared" si="3"/>
        <v>993.35</v>
      </c>
      <c r="H41" s="88">
        <f t="shared" si="1"/>
        <v>993.35</v>
      </c>
      <c r="I41" s="88">
        <f t="shared" ref="I41:M41" si="26">SUM(I42:I43,I47:I48)</f>
        <v>993.35</v>
      </c>
      <c r="J41" s="98">
        <f t="shared" si="26"/>
        <v>0</v>
      </c>
      <c r="K41" s="98">
        <f t="shared" si="4"/>
        <v>0</v>
      </c>
      <c r="L41" s="98">
        <f t="shared" si="26"/>
        <v>0</v>
      </c>
      <c r="M41" s="98">
        <f t="shared" si="26"/>
        <v>0</v>
      </c>
      <c r="N41" s="98">
        <f t="shared" si="5"/>
        <v>0</v>
      </c>
      <c r="O41" s="98">
        <f t="shared" ref="O41:T41" si="27">SUM(O42:O43,O47:O48)</f>
        <v>0</v>
      </c>
      <c r="P41" s="98">
        <f t="shared" si="27"/>
        <v>0</v>
      </c>
      <c r="Q41" s="98">
        <f t="shared" si="15"/>
        <v>0</v>
      </c>
      <c r="R41" s="98">
        <f t="shared" si="6"/>
        <v>0</v>
      </c>
      <c r="S41" s="98">
        <f t="shared" si="27"/>
        <v>0</v>
      </c>
      <c r="T41" s="98">
        <f t="shared" si="27"/>
        <v>0</v>
      </c>
      <c r="U41" s="98">
        <f t="shared" si="7"/>
        <v>0</v>
      </c>
      <c r="V41" s="98">
        <f t="shared" ref="V41:Z41" si="28">SUM(V42:V43,V47:V48)</f>
        <v>0</v>
      </c>
      <c r="W41" s="98">
        <f t="shared" si="28"/>
        <v>0</v>
      </c>
      <c r="X41" s="98">
        <f t="shared" si="8"/>
        <v>0</v>
      </c>
      <c r="Y41" s="98">
        <f t="shared" si="28"/>
        <v>0</v>
      </c>
      <c r="Z41" s="98">
        <f t="shared" si="28"/>
        <v>0</v>
      </c>
      <c r="AA41" s="98">
        <f t="shared" si="9"/>
        <v>43.97</v>
      </c>
      <c r="AB41" s="98">
        <f t="shared" si="10"/>
        <v>43.97</v>
      </c>
      <c r="AC41" s="98">
        <f t="shared" ref="AC41:AG41" si="29">SUM(AC42:AC43,AC47:AC48)</f>
        <v>41.15</v>
      </c>
      <c r="AD41" s="98">
        <f t="shared" si="29"/>
        <v>2.82</v>
      </c>
      <c r="AE41" s="98">
        <f t="shared" si="11"/>
        <v>0</v>
      </c>
      <c r="AF41" s="98">
        <f t="shared" si="29"/>
        <v>0</v>
      </c>
      <c r="AG41" s="98">
        <f t="shared" si="29"/>
        <v>0</v>
      </c>
      <c r="AH41" s="98">
        <f t="shared" si="12"/>
        <v>0</v>
      </c>
      <c r="AI41" s="98">
        <f t="shared" ref="AI41:AM41" si="30">SUM(AI42:AI43,AI47:AI48)</f>
        <v>0</v>
      </c>
      <c r="AJ41" s="98">
        <f t="shared" si="30"/>
        <v>0</v>
      </c>
      <c r="AK41" s="98">
        <f t="shared" si="13"/>
        <v>0</v>
      </c>
      <c r="AL41" s="98">
        <f t="shared" si="30"/>
        <v>0</v>
      </c>
      <c r="AM41" s="98">
        <f t="shared" si="30"/>
        <v>0</v>
      </c>
      <c r="AN41" s="64"/>
    </row>
    <row r="42" ht="22.8" customHeight="1" spans="1:40">
      <c r="A42" s="6"/>
      <c r="B42" s="82" t="s">
        <v>22</v>
      </c>
      <c r="C42" s="82" t="s">
        <v>22</v>
      </c>
      <c r="D42" s="83" t="s">
        <v>86</v>
      </c>
      <c r="E42" s="87" t="s">
        <v>206</v>
      </c>
      <c r="F42" s="88">
        <f t="shared" si="2"/>
        <v>0</v>
      </c>
      <c r="G42" s="88">
        <f t="shared" si="3"/>
        <v>0</v>
      </c>
      <c r="H42" s="88">
        <f t="shared" si="1"/>
        <v>0</v>
      </c>
      <c r="I42" s="99"/>
      <c r="J42" s="100"/>
      <c r="K42" s="98">
        <f t="shared" si="4"/>
        <v>0</v>
      </c>
      <c r="L42" s="100"/>
      <c r="M42" s="100"/>
      <c r="N42" s="98">
        <f t="shared" si="5"/>
        <v>0</v>
      </c>
      <c r="O42" s="100"/>
      <c r="P42" s="100"/>
      <c r="Q42" s="98">
        <f t="shared" si="15"/>
        <v>0</v>
      </c>
      <c r="R42" s="98">
        <f t="shared" si="6"/>
        <v>0</v>
      </c>
      <c r="S42" s="100"/>
      <c r="T42" s="100"/>
      <c r="U42" s="98">
        <f t="shared" si="7"/>
        <v>0</v>
      </c>
      <c r="V42" s="100"/>
      <c r="W42" s="100"/>
      <c r="X42" s="98">
        <f t="shared" si="8"/>
        <v>0</v>
      </c>
      <c r="Y42" s="100"/>
      <c r="Z42" s="100"/>
      <c r="AA42" s="98">
        <f t="shared" si="9"/>
        <v>0</v>
      </c>
      <c r="AB42" s="98">
        <f t="shared" si="10"/>
        <v>0</v>
      </c>
      <c r="AC42" s="100"/>
      <c r="AD42" s="100"/>
      <c r="AE42" s="98">
        <f t="shared" si="11"/>
        <v>0</v>
      </c>
      <c r="AF42" s="100"/>
      <c r="AG42" s="100"/>
      <c r="AH42" s="98">
        <f t="shared" si="12"/>
        <v>0</v>
      </c>
      <c r="AI42" s="100"/>
      <c r="AJ42" s="100"/>
      <c r="AK42" s="98">
        <f t="shared" si="13"/>
        <v>0</v>
      </c>
      <c r="AL42" s="100"/>
      <c r="AM42" s="100"/>
      <c r="AN42" s="64"/>
    </row>
    <row r="43" ht="22.8" customHeight="1" spans="1:40">
      <c r="A43" s="6"/>
      <c r="B43" s="82" t="s">
        <v>22</v>
      </c>
      <c r="C43" s="82" t="s">
        <v>22</v>
      </c>
      <c r="D43" s="83" t="s">
        <v>86</v>
      </c>
      <c r="E43" s="87" t="s">
        <v>207</v>
      </c>
      <c r="F43" s="88">
        <f t="shared" si="2"/>
        <v>743.84</v>
      </c>
      <c r="G43" s="88">
        <f t="shared" si="3"/>
        <v>737.85</v>
      </c>
      <c r="H43" s="88">
        <f t="shared" si="1"/>
        <v>737.85</v>
      </c>
      <c r="I43" s="88">
        <f t="shared" ref="I43:M43" si="31">SUM(I44:I46)</f>
        <v>737.85</v>
      </c>
      <c r="J43" s="98">
        <f t="shared" si="31"/>
        <v>0</v>
      </c>
      <c r="K43" s="98">
        <f t="shared" si="4"/>
        <v>0</v>
      </c>
      <c r="L43" s="98">
        <f t="shared" si="31"/>
        <v>0</v>
      </c>
      <c r="M43" s="98">
        <f t="shared" si="31"/>
        <v>0</v>
      </c>
      <c r="N43" s="98">
        <f t="shared" si="5"/>
        <v>0</v>
      </c>
      <c r="O43" s="98">
        <f t="shared" ref="O43:T43" si="32">SUM(O44:O46)</f>
        <v>0</v>
      </c>
      <c r="P43" s="98">
        <f t="shared" si="32"/>
        <v>0</v>
      </c>
      <c r="Q43" s="98">
        <f t="shared" si="15"/>
        <v>0</v>
      </c>
      <c r="R43" s="98">
        <f t="shared" si="6"/>
        <v>0</v>
      </c>
      <c r="S43" s="98">
        <f t="shared" si="32"/>
        <v>0</v>
      </c>
      <c r="T43" s="98">
        <f t="shared" si="32"/>
        <v>0</v>
      </c>
      <c r="U43" s="98">
        <f t="shared" si="7"/>
        <v>0</v>
      </c>
      <c r="V43" s="98">
        <f t="shared" ref="V43:Z43" si="33">SUM(V44:V46)</f>
        <v>0</v>
      </c>
      <c r="W43" s="98">
        <f t="shared" si="33"/>
        <v>0</v>
      </c>
      <c r="X43" s="98">
        <f t="shared" si="8"/>
        <v>0</v>
      </c>
      <c r="Y43" s="98">
        <f t="shared" si="33"/>
        <v>0</v>
      </c>
      <c r="Z43" s="98">
        <f t="shared" si="33"/>
        <v>0</v>
      </c>
      <c r="AA43" s="98">
        <f t="shared" si="9"/>
        <v>5.99</v>
      </c>
      <c r="AB43" s="98">
        <f t="shared" si="10"/>
        <v>5.99</v>
      </c>
      <c r="AC43" s="98">
        <f t="shared" ref="AC43:AG43" si="34">SUM(AC44:AC46)</f>
        <v>3.17</v>
      </c>
      <c r="AD43" s="98">
        <f t="shared" si="34"/>
        <v>2.82</v>
      </c>
      <c r="AE43" s="98">
        <f t="shared" si="11"/>
        <v>0</v>
      </c>
      <c r="AF43" s="98">
        <f t="shared" si="34"/>
        <v>0</v>
      </c>
      <c r="AG43" s="98">
        <f t="shared" si="34"/>
        <v>0</v>
      </c>
      <c r="AH43" s="98">
        <f t="shared" si="12"/>
        <v>0</v>
      </c>
      <c r="AI43" s="98">
        <f t="shared" ref="AI43:AM43" si="35">SUM(AI44:AI46)</f>
        <v>0</v>
      </c>
      <c r="AJ43" s="98">
        <f t="shared" si="35"/>
        <v>0</v>
      </c>
      <c r="AK43" s="98">
        <f t="shared" si="13"/>
        <v>0</v>
      </c>
      <c r="AL43" s="98">
        <f t="shared" si="35"/>
        <v>0</v>
      </c>
      <c r="AM43" s="98">
        <f t="shared" si="35"/>
        <v>0</v>
      </c>
      <c r="AN43" s="64"/>
    </row>
    <row r="44" ht="22.8" customHeight="1" spans="2:40">
      <c r="B44" s="82" t="s">
        <v>204</v>
      </c>
      <c r="C44" s="82" t="s">
        <v>95</v>
      </c>
      <c r="D44" s="83" t="s">
        <v>86</v>
      </c>
      <c r="E44" s="87" t="s">
        <v>208</v>
      </c>
      <c r="F44" s="88">
        <f t="shared" si="2"/>
        <v>28.58</v>
      </c>
      <c r="G44" s="88">
        <f t="shared" si="3"/>
        <v>28.58</v>
      </c>
      <c r="H44" s="88">
        <f t="shared" si="1"/>
        <v>28.58</v>
      </c>
      <c r="I44" s="96">
        <v>28.58</v>
      </c>
      <c r="J44" s="97"/>
      <c r="K44" s="98">
        <f t="shared" si="4"/>
        <v>0</v>
      </c>
      <c r="L44" s="97"/>
      <c r="M44" s="97"/>
      <c r="N44" s="98">
        <f t="shared" si="5"/>
        <v>0</v>
      </c>
      <c r="O44" s="97"/>
      <c r="P44" s="97"/>
      <c r="Q44" s="98">
        <f t="shared" si="15"/>
        <v>0</v>
      </c>
      <c r="R44" s="98">
        <f t="shared" si="6"/>
        <v>0</v>
      </c>
      <c r="S44" s="97"/>
      <c r="T44" s="97"/>
      <c r="U44" s="98">
        <f t="shared" si="7"/>
        <v>0</v>
      </c>
      <c r="V44" s="97"/>
      <c r="W44" s="97"/>
      <c r="X44" s="98">
        <f t="shared" si="8"/>
        <v>0</v>
      </c>
      <c r="Y44" s="97"/>
      <c r="Z44" s="97"/>
      <c r="AA44" s="98">
        <f t="shared" si="9"/>
        <v>0</v>
      </c>
      <c r="AB44" s="98">
        <f t="shared" si="10"/>
        <v>0</v>
      </c>
      <c r="AC44" s="97"/>
      <c r="AD44" s="97"/>
      <c r="AE44" s="98">
        <f t="shared" si="11"/>
        <v>0</v>
      </c>
      <c r="AF44" s="97"/>
      <c r="AG44" s="97"/>
      <c r="AH44" s="98">
        <f t="shared" si="12"/>
        <v>0</v>
      </c>
      <c r="AI44" s="97"/>
      <c r="AJ44" s="97"/>
      <c r="AK44" s="98">
        <f t="shared" si="13"/>
        <v>0</v>
      </c>
      <c r="AL44" s="97"/>
      <c r="AM44" s="97"/>
      <c r="AN44" s="64"/>
    </row>
    <row r="45" ht="22.8" customHeight="1" spans="2:40">
      <c r="B45" s="82" t="s">
        <v>204</v>
      </c>
      <c r="C45" s="82" t="s">
        <v>95</v>
      </c>
      <c r="D45" s="83" t="s">
        <v>86</v>
      </c>
      <c r="E45" s="87" t="s">
        <v>209</v>
      </c>
      <c r="F45" s="88">
        <f t="shared" si="2"/>
        <v>11.01</v>
      </c>
      <c r="G45" s="88">
        <f t="shared" si="3"/>
        <v>7.84</v>
      </c>
      <c r="H45" s="88">
        <f t="shared" si="1"/>
        <v>7.84</v>
      </c>
      <c r="I45" s="96">
        <v>7.84</v>
      </c>
      <c r="J45" s="97"/>
      <c r="K45" s="98">
        <f t="shared" si="4"/>
        <v>0</v>
      </c>
      <c r="L45" s="97"/>
      <c r="M45" s="97"/>
      <c r="N45" s="98">
        <f t="shared" si="5"/>
        <v>0</v>
      </c>
      <c r="O45" s="97"/>
      <c r="P45" s="97"/>
      <c r="Q45" s="98">
        <f t="shared" si="15"/>
        <v>0</v>
      </c>
      <c r="R45" s="98">
        <f t="shared" si="6"/>
        <v>0</v>
      </c>
      <c r="S45" s="97"/>
      <c r="T45" s="97"/>
      <c r="U45" s="98">
        <f t="shared" si="7"/>
        <v>0</v>
      </c>
      <c r="V45" s="97"/>
      <c r="W45" s="97"/>
      <c r="X45" s="98">
        <f t="shared" si="8"/>
        <v>0</v>
      </c>
      <c r="Y45" s="97"/>
      <c r="Z45" s="97"/>
      <c r="AA45" s="98">
        <f t="shared" si="9"/>
        <v>3.17</v>
      </c>
      <c r="AB45" s="98">
        <f t="shared" si="10"/>
        <v>3.17</v>
      </c>
      <c r="AC45" s="97">
        <v>3.17</v>
      </c>
      <c r="AD45" s="97"/>
      <c r="AE45" s="98">
        <f t="shared" si="11"/>
        <v>0</v>
      </c>
      <c r="AF45" s="97"/>
      <c r="AG45" s="97"/>
      <c r="AH45" s="98">
        <f t="shared" si="12"/>
        <v>0</v>
      </c>
      <c r="AI45" s="97"/>
      <c r="AJ45" s="97"/>
      <c r="AK45" s="98">
        <f t="shared" si="13"/>
        <v>0</v>
      </c>
      <c r="AL45" s="97"/>
      <c r="AM45" s="97"/>
      <c r="AN45" s="64"/>
    </row>
    <row r="46" ht="22.8" customHeight="1" spans="2:40">
      <c r="B46" s="82" t="s">
        <v>204</v>
      </c>
      <c r="C46" s="82" t="s">
        <v>95</v>
      </c>
      <c r="D46" s="83" t="s">
        <v>86</v>
      </c>
      <c r="E46" s="87" t="s">
        <v>210</v>
      </c>
      <c r="F46" s="88">
        <f t="shared" si="2"/>
        <v>704.25</v>
      </c>
      <c r="G46" s="88">
        <f t="shared" si="3"/>
        <v>701.43</v>
      </c>
      <c r="H46" s="88">
        <f t="shared" si="1"/>
        <v>701.43</v>
      </c>
      <c r="I46" s="96">
        <v>701.43</v>
      </c>
      <c r="J46" s="97"/>
      <c r="K46" s="98">
        <f t="shared" si="4"/>
        <v>0</v>
      </c>
      <c r="L46" s="97"/>
      <c r="M46" s="97"/>
      <c r="N46" s="98">
        <f t="shared" si="5"/>
        <v>0</v>
      </c>
      <c r="O46" s="97"/>
      <c r="P46" s="97"/>
      <c r="Q46" s="98">
        <f t="shared" si="15"/>
        <v>0</v>
      </c>
      <c r="R46" s="98">
        <f t="shared" si="6"/>
        <v>0</v>
      </c>
      <c r="S46" s="97"/>
      <c r="T46" s="97"/>
      <c r="U46" s="98">
        <f t="shared" si="7"/>
        <v>0</v>
      </c>
      <c r="V46" s="97"/>
      <c r="W46" s="97"/>
      <c r="X46" s="98">
        <f t="shared" si="8"/>
        <v>0</v>
      </c>
      <c r="Y46" s="97"/>
      <c r="Z46" s="97"/>
      <c r="AA46" s="98">
        <f t="shared" si="9"/>
        <v>2.82</v>
      </c>
      <c r="AB46" s="98">
        <f t="shared" si="10"/>
        <v>2.82</v>
      </c>
      <c r="AC46" s="97">
        <v>0</v>
      </c>
      <c r="AD46" s="97">
        <v>2.82</v>
      </c>
      <c r="AE46" s="98">
        <f t="shared" si="11"/>
        <v>0</v>
      </c>
      <c r="AF46" s="97"/>
      <c r="AG46" s="97"/>
      <c r="AH46" s="98">
        <f t="shared" si="12"/>
        <v>0</v>
      </c>
      <c r="AI46" s="97"/>
      <c r="AJ46" s="97"/>
      <c r="AK46" s="98">
        <f t="shared" si="13"/>
        <v>0</v>
      </c>
      <c r="AL46" s="97"/>
      <c r="AM46" s="97"/>
      <c r="AN46" s="64"/>
    </row>
    <row r="47" ht="22.8" customHeight="1" spans="1:40">
      <c r="A47" s="6"/>
      <c r="B47" s="82" t="s">
        <v>22</v>
      </c>
      <c r="C47" s="82" t="s">
        <v>22</v>
      </c>
      <c r="D47" s="83" t="s">
        <v>86</v>
      </c>
      <c r="E47" s="87" t="s">
        <v>211</v>
      </c>
      <c r="F47" s="88">
        <f t="shared" si="2"/>
        <v>0.08</v>
      </c>
      <c r="G47" s="88">
        <f t="shared" si="3"/>
        <v>0.08</v>
      </c>
      <c r="H47" s="88">
        <f t="shared" si="1"/>
        <v>0.08</v>
      </c>
      <c r="I47" s="96">
        <v>0.08</v>
      </c>
      <c r="J47" s="97"/>
      <c r="K47" s="98">
        <f t="shared" si="4"/>
        <v>0</v>
      </c>
      <c r="L47" s="97"/>
      <c r="M47" s="97"/>
      <c r="N47" s="98">
        <f t="shared" si="5"/>
        <v>0</v>
      </c>
      <c r="O47" s="97"/>
      <c r="P47" s="97"/>
      <c r="Q47" s="98">
        <f t="shared" si="15"/>
        <v>0</v>
      </c>
      <c r="R47" s="98">
        <f t="shared" si="6"/>
        <v>0</v>
      </c>
      <c r="S47" s="97"/>
      <c r="T47" s="97"/>
      <c r="U47" s="98">
        <f t="shared" si="7"/>
        <v>0</v>
      </c>
      <c r="V47" s="97"/>
      <c r="W47" s="97"/>
      <c r="X47" s="98">
        <f t="shared" si="8"/>
        <v>0</v>
      </c>
      <c r="Y47" s="97"/>
      <c r="Z47" s="97"/>
      <c r="AA47" s="98">
        <f t="shared" si="9"/>
        <v>0</v>
      </c>
      <c r="AB47" s="98">
        <f t="shared" si="10"/>
        <v>0</v>
      </c>
      <c r="AC47" s="97"/>
      <c r="AD47" s="97"/>
      <c r="AE47" s="98">
        <f t="shared" si="11"/>
        <v>0</v>
      </c>
      <c r="AF47" s="97"/>
      <c r="AG47" s="97"/>
      <c r="AH47" s="98">
        <f t="shared" si="12"/>
        <v>0</v>
      </c>
      <c r="AI47" s="97"/>
      <c r="AJ47" s="97"/>
      <c r="AK47" s="98">
        <f t="shared" si="13"/>
        <v>0</v>
      </c>
      <c r="AL47" s="97"/>
      <c r="AM47" s="97"/>
      <c r="AN47" s="64"/>
    </row>
    <row r="48" ht="18" customHeight="1" spans="1:40">
      <c r="A48" s="19"/>
      <c r="B48" s="82" t="s">
        <v>22</v>
      </c>
      <c r="C48" s="82" t="s">
        <v>22</v>
      </c>
      <c r="D48" s="83" t="s">
        <v>86</v>
      </c>
      <c r="E48" s="87" t="s">
        <v>212</v>
      </c>
      <c r="F48" s="88">
        <f t="shared" si="2"/>
        <v>293.4</v>
      </c>
      <c r="G48" s="88">
        <f t="shared" si="3"/>
        <v>255.42</v>
      </c>
      <c r="H48" s="88">
        <f t="shared" si="1"/>
        <v>255.42</v>
      </c>
      <c r="I48" s="96">
        <v>255.42</v>
      </c>
      <c r="J48" s="97"/>
      <c r="K48" s="98">
        <f t="shared" si="4"/>
        <v>0</v>
      </c>
      <c r="L48" s="97"/>
      <c r="M48" s="97"/>
      <c r="N48" s="98">
        <f t="shared" si="5"/>
        <v>0</v>
      </c>
      <c r="O48" s="97"/>
      <c r="P48" s="97"/>
      <c r="Q48" s="98">
        <f t="shared" si="15"/>
        <v>0</v>
      </c>
      <c r="R48" s="98">
        <f t="shared" si="6"/>
        <v>0</v>
      </c>
      <c r="S48" s="97"/>
      <c r="T48" s="97"/>
      <c r="U48" s="98">
        <f t="shared" si="7"/>
        <v>0</v>
      </c>
      <c r="V48" s="97"/>
      <c r="W48" s="97"/>
      <c r="X48" s="98">
        <f t="shared" si="8"/>
        <v>0</v>
      </c>
      <c r="Y48" s="97"/>
      <c r="Z48" s="97"/>
      <c r="AA48" s="98">
        <f t="shared" si="9"/>
        <v>37.98</v>
      </c>
      <c r="AB48" s="98">
        <f t="shared" si="10"/>
        <v>37.98</v>
      </c>
      <c r="AC48" s="97">
        <v>37.98</v>
      </c>
      <c r="AD48" s="97"/>
      <c r="AE48" s="98">
        <f t="shared" si="11"/>
        <v>0</v>
      </c>
      <c r="AF48" s="97"/>
      <c r="AG48" s="97"/>
      <c r="AH48" s="98">
        <f t="shared" si="12"/>
        <v>0</v>
      </c>
      <c r="AI48" s="97"/>
      <c r="AJ48" s="97"/>
      <c r="AK48" s="98">
        <f t="shared" si="13"/>
        <v>0</v>
      </c>
      <c r="AL48" s="97"/>
      <c r="AM48" s="97"/>
      <c r="AN48" s="104"/>
    </row>
    <row r="49" ht="15" customHeight="1" spans="2:39">
      <c r="B49" s="82">
        <v>309</v>
      </c>
      <c r="C49" s="82" t="s">
        <v>22</v>
      </c>
      <c r="D49" s="83" t="s">
        <v>86</v>
      </c>
      <c r="E49" s="87" t="s">
        <v>213</v>
      </c>
      <c r="F49" s="88">
        <f t="shared" si="2"/>
        <v>131</v>
      </c>
      <c r="G49" s="88">
        <f t="shared" si="3"/>
        <v>81</v>
      </c>
      <c r="H49" s="88">
        <f t="shared" si="1"/>
        <v>81</v>
      </c>
      <c r="I49" s="88">
        <f t="shared" ref="I49:M49" si="36">SUM(I50)</f>
        <v>81</v>
      </c>
      <c r="J49" s="98">
        <f t="shared" si="36"/>
        <v>0</v>
      </c>
      <c r="K49" s="98">
        <f t="shared" si="4"/>
        <v>0</v>
      </c>
      <c r="L49" s="98">
        <f t="shared" si="36"/>
        <v>0</v>
      </c>
      <c r="M49" s="98">
        <f t="shared" si="36"/>
        <v>0</v>
      </c>
      <c r="N49" s="98">
        <f t="shared" si="5"/>
        <v>0</v>
      </c>
      <c r="O49" s="98">
        <f t="shared" ref="O49:T49" si="37">SUM(O50)</f>
        <v>0</v>
      </c>
      <c r="P49" s="98">
        <f t="shared" si="37"/>
        <v>0</v>
      </c>
      <c r="Q49" s="98">
        <f t="shared" si="15"/>
        <v>0</v>
      </c>
      <c r="R49" s="98">
        <f t="shared" si="6"/>
        <v>0</v>
      </c>
      <c r="S49" s="98">
        <f t="shared" si="37"/>
        <v>0</v>
      </c>
      <c r="T49" s="98">
        <f t="shared" si="37"/>
        <v>0</v>
      </c>
      <c r="U49" s="98">
        <f t="shared" si="7"/>
        <v>0</v>
      </c>
      <c r="V49" s="98">
        <f t="shared" ref="V49:Z49" si="38">SUM(V50)</f>
        <v>0</v>
      </c>
      <c r="W49" s="98">
        <f t="shared" si="38"/>
        <v>0</v>
      </c>
      <c r="X49" s="98">
        <f t="shared" si="8"/>
        <v>0</v>
      </c>
      <c r="Y49" s="98">
        <f t="shared" si="38"/>
        <v>0</v>
      </c>
      <c r="Z49" s="98">
        <f t="shared" si="38"/>
        <v>0</v>
      </c>
      <c r="AA49" s="98">
        <f t="shared" si="9"/>
        <v>50</v>
      </c>
      <c r="AB49" s="98">
        <f t="shared" si="10"/>
        <v>50</v>
      </c>
      <c r="AC49" s="98">
        <f t="shared" ref="AC49:AG49" si="39">SUM(AC50)</f>
        <v>50</v>
      </c>
      <c r="AD49" s="98">
        <f t="shared" si="39"/>
        <v>0</v>
      </c>
      <c r="AE49" s="98">
        <f t="shared" si="11"/>
        <v>0</v>
      </c>
      <c r="AF49" s="98">
        <f t="shared" si="39"/>
        <v>0</v>
      </c>
      <c r="AG49" s="98">
        <f t="shared" si="39"/>
        <v>0</v>
      </c>
      <c r="AH49" s="98">
        <f t="shared" si="12"/>
        <v>0</v>
      </c>
      <c r="AI49" s="98">
        <f t="shared" ref="AI49:AM49" si="40">SUM(AI50)</f>
        <v>0</v>
      </c>
      <c r="AJ49" s="98">
        <f t="shared" si="40"/>
        <v>0</v>
      </c>
      <c r="AK49" s="98">
        <f t="shared" si="13"/>
        <v>0</v>
      </c>
      <c r="AL49" s="98">
        <f t="shared" si="40"/>
        <v>0</v>
      </c>
      <c r="AM49" s="98">
        <f t="shared" si="40"/>
        <v>0</v>
      </c>
    </row>
    <row r="50" ht="18" customHeight="1" spans="2:39">
      <c r="B50" s="82" t="s">
        <v>22</v>
      </c>
      <c r="C50" s="82" t="s">
        <v>22</v>
      </c>
      <c r="D50" s="83" t="s">
        <v>86</v>
      </c>
      <c r="E50" s="87" t="s">
        <v>214</v>
      </c>
      <c r="F50" s="88">
        <f t="shared" si="2"/>
        <v>131</v>
      </c>
      <c r="G50" s="88">
        <f t="shared" si="3"/>
        <v>81</v>
      </c>
      <c r="H50" s="88">
        <f t="shared" si="1"/>
        <v>81</v>
      </c>
      <c r="I50" s="96">
        <v>81</v>
      </c>
      <c r="J50" s="97"/>
      <c r="K50" s="98">
        <f t="shared" si="4"/>
        <v>0</v>
      </c>
      <c r="L50" s="97"/>
      <c r="M50" s="97"/>
      <c r="N50" s="98">
        <f t="shared" si="5"/>
        <v>0</v>
      </c>
      <c r="O50" s="97"/>
      <c r="P50" s="97"/>
      <c r="Q50" s="98">
        <f t="shared" si="15"/>
        <v>0</v>
      </c>
      <c r="R50" s="98">
        <f t="shared" si="6"/>
        <v>0</v>
      </c>
      <c r="S50" s="97"/>
      <c r="T50" s="97"/>
      <c r="U50" s="98">
        <f t="shared" si="7"/>
        <v>0</v>
      </c>
      <c r="V50" s="97"/>
      <c r="W50" s="97"/>
      <c r="X50" s="98">
        <f t="shared" si="8"/>
        <v>0</v>
      </c>
      <c r="Y50" s="97"/>
      <c r="Z50" s="97"/>
      <c r="AA50" s="98">
        <f t="shared" si="9"/>
        <v>50</v>
      </c>
      <c r="AB50" s="98">
        <f t="shared" si="10"/>
        <v>50</v>
      </c>
      <c r="AC50" s="97">
        <v>50</v>
      </c>
      <c r="AD50" s="97"/>
      <c r="AE50" s="98">
        <f t="shared" si="11"/>
        <v>0</v>
      </c>
      <c r="AF50" s="97"/>
      <c r="AG50" s="97"/>
      <c r="AH50" s="98">
        <f t="shared" si="12"/>
        <v>0</v>
      </c>
      <c r="AI50" s="97"/>
      <c r="AJ50" s="97"/>
      <c r="AK50" s="98">
        <f t="shared" si="13"/>
        <v>0</v>
      </c>
      <c r="AL50" s="97"/>
      <c r="AM50" s="97"/>
    </row>
    <row r="51" ht="16" customHeight="1" spans="2:39">
      <c r="B51" s="82">
        <v>309</v>
      </c>
      <c r="C51" s="82">
        <v>99</v>
      </c>
      <c r="D51" s="83" t="s">
        <v>86</v>
      </c>
      <c r="E51" s="87" t="s">
        <v>215</v>
      </c>
      <c r="F51" s="88">
        <f t="shared" si="2"/>
        <v>59.97</v>
      </c>
      <c r="G51" s="88">
        <f t="shared" si="3"/>
        <v>0</v>
      </c>
      <c r="H51" s="88">
        <f t="shared" si="1"/>
        <v>0</v>
      </c>
      <c r="I51" s="88">
        <f t="shared" ref="I51:M51" si="41">SUM(I52)</f>
        <v>0</v>
      </c>
      <c r="J51" s="98">
        <f t="shared" si="41"/>
        <v>0</v>
      </c>
      <c r="K51" s="98">
        <f t="shared" si="4"/>
        <v>0</v>
      </c>
      <c r="L51" s="98">
        <f t="shared" si="41"/>
        <v>0</v>
      </c>
      <c r="M51" s="98">
        <f t="shared" si="41"/>
        <v>0</v>
      </c>
      <c r="N51" s="98">
        <f t="shared" si="5"/>
        <v>0</v>
      </c>
      <c r="O51" s="98">
        <f t="shared" ref="O51:T51" si="42">SUM(O52)</f>
        <v>0</v>
      </c>
      <c r="P51" s="98">
        <f t="shared" si="42"/>
        <v>0</v>
      </c>
      <c r="Q51" s="98">
        <f t="shared" si="15"/>
        <v>0</v>
      </c>
      <c r="R51" s="98">
        <f t="shared" si="6"/>
        <v>0</v>
      </c>
      <c r="S51" s="98">
        <f t="shared" si="42"/>
        <v>0</v>
      </c>
      <c r="T51" s="98">
        <f t="shared" si="42"/>
        <v>0</v>
      </c>
      <c r="U51" s="98">
        <f t="shared" si="7"/>
        <v>0</v>
      </c>
      <c r="V51" s="98">
        <f t="shared" ref="V51:Z51" si="43">SUM(V52)</f>
        <v>0</v>
      </c>
      <c r="W51" s="98">
        <f t="shared" si="43"/>
        <v>0</v>
      </c>
      <c r="X51" s="98">
        <f t="shared" si="8"/>
        <v>0</v>
      </c>
      <c r="Y51" s="98">
        <f t="shared" si="43"/>
        <v>0</v>
      </c>
      <c r="Z51" s="98">
        <f t="shared" si="43"/>
        <v>0</v>
      </c>
      <c r="AA51" s="98">
        <f t="shared" si="9"/>
        <v>59.97</v>
      </c>
      <c r="AB51" s="98">
        <f t="shared" si="10"/>
        <v>59.97</v>
      </c>
      <c r="AC51" s="98">
        <f t="shared" ref="AC51:AG51" si="44">SUM(AC52)</f>
        <v>0</v>
      </c>
      <c r="AD51" s="98">
        <f t="shared" si="44"/>
        <v>59.97</v>
      </c>
      <c r="AE51" s="98">
        <f t="shared" si="11"/>
        <v>0</v>
      </c>
      <c r="AF51" s="98">
        <f t="shared" si="44"/>
        <v>0</v>
      </c>
      <c r="AG51" s="98">
        <f t="shared" si="44"/>
        <v>0</v>
      </c>
      <c r="AH51" s="98">
        <f t="shared" si="12"/>
        <v>0</v>
      </c>
      <c r="AI51" s="98">
        <f t="shared" ref="AI51:AM51" si="45">SUM(AI52)</f>
        <v>0</v>
      </c>
      <c r="AJ51" s="98">
        <f t="shared" si="45"/>
        <v>0</v>
      </c>
      <c r="AK51" s="98">
        <f t="shared" si="13"/>
        <v>0</v>
      </c>
      <c r="AL51" s="98">
        <f t="shared" si="45"/>
        <v>0</v>
      </c>
      <c r="AM51" s="98">
        <f t="shared" si="45"/>
        <v>0</v>
      </c>
    </row>
    <row r="52" spans="2:39">
      <c r="B52" s="82" t="s">
        <v>22</v>
      </c>
      <c r="C52" s="82" t="s">
        <v>22</v>
      </c>
      <c r="D52" s="83" t="s">
        <v>86</v>
      </c>
      <c r="E52" s="87" t="s">
        <v>216</v>
      </c>
      <c r="F52" s="88">
        <f t="shared" si="2"/>
        <v>59.97</v>
      </c>
      <c r="G52" s="88">
        <f t="shared" si="3"/>
        <v>0</v>
      </c>
      <c r="H52" s="88">
        <f t="shared" si="1"/>
        <v>0</v>
      </c>
      <c r="I52" s="96"/>
      <c r="J52" s="97"/>
      <c r="K52" s="98">
        <f t="shared" si="4"/>
        <v>0</v>
      </c>
      <c r="L52" s="97"/>
      <c r="M52" s="97"/>
      <c r="N52" s="98">
        <f t="shared" si="5"/>
        <v>0</v>
      </c>
      <c r="O52" s="97"/>
      <c r="P52" s="97"/>
      <c r="Q52" s="98">
        <f t="shared" si="15"/>
        <v>0</v>
      </c>
      <c r="R52" s="98">
        <f t="shared" si="6"/>
        <v>0</v>
      </c>
      <c r="S52" s="97"/>
      <c r="T52" s="97"/>
      <c r="U52" s="98">
        <f t="shared" si="7"/>
        <v>0</v>
      </c>
      <c r="V52" s="97"/>
      <c r="W52" s="97"/>
      <c r="X52" s="98">
        <f t="shared" si="8"/>
        <v>0</v>
      </c>
      <c r="Y52" s="97"/>
      <c r="Z52" s="97"/>
      <c r="AA52" s="98">
        <f t="shared" si="9"/>
        <v>59.97</v>
      </c>
      <c r="AB52" s="98">
        <f t="shared" si="10"/>
        <v>59.97</v>
      </c>
      <c r="AC52" s="97"/>
      <c r="AD52" s="97">
        <v>59.97</v>
      </c>
      <c r="AE52" s="98">
        <f t="shared" si="11"/>
        <v>0</v>
      </c>
      <c r="AF52" s="97"/>
      <c r="AG52" s="97"/>
      <c r="AH52" s="98">
        <f t="shared" si="12"/>
        <v>0</v>
      </c>
      <c r="AI52" s="97"/>
      <c r="AJ52" s="97"/>
      <c r="AK52" s="98">
        <f t="shared" si="13"/>
        <v>0</v>
      </c>
      <c r="AL52" s="97"/>
      <c r="AM52" s="97"/>
    </row>
    <row r="53" spans="2:39">
      <c r="B53" s="82">
        <v>312</v>
      </c>
      <c r="C53" s="89" t="s">
        <v>107</v>
      </c>
      <c r="D53" s="83" t="s">
        <v>86</v>
      </c>
      <c r="E53" s="87" t="s">
        <v>217</v>
      </c>
      <c r="F53" s="88">
        <f t="shared" si="2"/>
        <v>23.63</v>
      </c>
      <c r="G53" s="88">
        <f t="shared" si="3"/>
        <v>0</v>
      </c>
      <c r="H53" s="88">
        <f t="shared" si="1"/>
        <v>0</v>
      </c>
      <c r="I53" s="88">
        <f t="shared" ref="I53:M53" si="46">SUM(I54)</f>
        <v>0</v>
      </c>
      <c r="J53" s="98">
        <f t="shared" si="46"/>
        <v>0</v>
      </c>
      <c r="K53" s="98">
        <f t="shared" si="4"/>
        <v>0</v>
      </c>
      <c r="L53" s="98">
        <f t="shared" si="46"/>
        <v>0</v>
      </c>
      <c r="M53" s="98">
        <f t="shared" si="46"/>
        <v>0</v>
      </c>
      <c r="N53" s="98">
        <f t="shared" si="5"/>
        <v>0</v>
      </c>
      <c r="O53" s="98">
        <f t="shared" ref="O53:T53" si="47">SUM(O54)</f>
        <v>0</v>
      </c>
      <c r="P53" s="98">
        <f t="shared" si="47"/>
        <v>0</v>
      </c>
      <c r="Q53" s="98">
        <f t="shared" si="15"/>
        <v>0</v>
      </c>
      <c r="R53" s="98">
        <f t="shared" si="6"/>
        <v>0</v>
      </c>
      <c r="S53" s="98">
        <f t="shared" si="47"/>
        <v>0</v>
      </c>
      <c r="T53" s="98">
        <f t="shared" si="47"/>
        <v>0</v>
      </c>
      <c r="U53" s="98">
        <f t="shared" si="7"/>
        <v>0</v>
      </c>
      <c r="V53" s="98">
        <f t="shared" ref="V53:Z53" si="48">SUM(V54)</f>
        <v>0</v>
      </c>
      <c r="W53" s="98">
        <f t="shared" si="48"/>
        <v>0</v>
      </c>
      <c r="X53" s="98">
        <f t="shared" si="8"/>
        <v>0</v>
      </c>
      <c r="Y53" s="98">
        <f t="shared" si="48"/>
        <v>0</v>
      </c>
      <c r="Z53" s="98">
        <f t="shared" si="48"/>
        <v>0</v>
      </c>
      <c r="AA53" s="98">
        <f t="shared" si="9"/>
        <v>23.63</v>
      </c>
      <c r="AB53" s="98">
        <f t="shared" si="10"/>
        <v>23.63</v>
      </c>
      <c r="AC53" s="98">
        <f t="shared" ref="AC53:AG53" si="49">SUM(AC54)</f>
        <v>0</v>
      </c>
      <c r="AD53" s="98">
        <f t="shared" si="49"/>
        <v>23.63</v>
      </c>
      <c r="AE53" s="98">
        <f t="shared" si="11"/>
        <v>0</v>
      </c>
      <c r="AF53" s="98">
        <f t="shared" si="49"/>
        <v>0</v>
      </c>
      <c r="AG53" s="98">
        <f t="shared" si="49"/>
        <v>0</v>
      </c>
      <c r="AH53" s="98">
        <f t="shared" si="12"/>
        <v>0</v>
      </c>
      <c r="AI53" s="98">
        <f t="shared" ref="AI53:AM53" si="50">SUM(AI54)</f>
        <v>0</v>
      </c>
      <c r="AJ53" s="98">
        <f t="shared" si="50"/>
        <v>0</v>
      </c>
      <c r="AK53" s="98">
        <f t="shared" si="13"/>
        <v>0</v>
      </c>
      <c r="AL53" s="98">
        <f t="shared" si="50"/>
        <v>0</v>
      </c>
      <c r="AM53" s="98">
        <f t="shared" si="50"/>
        <v>0</v>
      </c>
    </row>
    <row r="54" spans="2:39">
      <c r="B54" s="82" t="s">
        <v>22</v>
      </c>
      <c r="C54" s="82" t="s">
        <v>22</v>
      </c>
      <c r="D54" s="83" t="s">
        <v>86</v>
      </c>
      <c r="E54" s="87" t="s">
        <v>218</v>
      </c>
      <c r="F54" s="88">
        <f t="shared" si="2"/>
        <v>23.63</v>
      </c>
      <c r="G54" s="88">
        <f t="shared" si="3"/>
        <v>0</v>
      </c>
      <c r="H54" s="88">
        <f t="shared" si="1"/>
        <v>0</v>
      </c>
      <c r="I54" s="96"/>
      <c r="J54" s="97"/>
      <c r="K54" s="98">
        <f t="shared" si="4"/>
        <v>0</v>
      </c>
      <c r="L54" s="97"/>
      <c r="M54" s="97"/>
      <c r="N54" s="98">
        <f t="shared" si="5"/>
        <v>0</v>
      </c>
      <c r="O54" s="97"/>
      <c r="P54" s="97"/>
      <c r="Q54" s="98">
        <f t="shared" si="15"/>
        <v>0</v>
      </c>
      <c r="R54" s="98">
        <f t="shared" si="6"/>
        <v>0</v>
      </c>
      <c r="S54" s="97"/>
      <c r="T54" s="97"/>
      <c r="U54" s="98">
        <f t="shared" si="7"/>
        <v>0</v>
      </c>
      <c r="V54" s="97"/>
      <c r="W54" s="97"/>
      <c r="X54" s="98">
        <f t="shared" si="8"/>
        <v>0</v>
      </c>
      <c r="Y54" s="97"/>
      <c r="Z54" s="97"/>
      <c r="AA54" s="98">
        <f t="shared" si="9"/>
        <v>23.63</v>
      </c>
      <c r="AB54" s="98">
        <f t="shared" si="10"/>
        <v>23.63</v>
      </c>
      <c r="AC54" s="97"/>
      <c r="AD54" s="97">
        <v>23.63</v>
      </c>
      <c r="AE54" s="98">
        <f t="shared" si="11"/>
        <v>0</v>
      </c>
      <c r="AF54" s="97"/>
      <c r="AG54" s="97"/>
      <c r="AH54" s="98">
        <f t="shared" si="12"/>
        <v>0</v>
      </c>
      <c r="AI54" s="97"/>
      <c r="AJ54" s="97"/>
      <c r="AK54" s="98">
        <f t="shared" si="13"/>
        <v>0</v>
      </c>
      <c r="AL54" s="97"/>
      <c r="AM54" s="9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1:A43"/>
    <mergeCell ref="D5:D6"/>
    <mergeCell ref="E5:E6"/>
    <mergeCell ref="F4:F6"/>
    <mergeCell ref="G5:G6"/>
    <mergeCell ref="Q5:Q6"/>
    <mergeCell ref="AA5:AA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219</v>
      </c>
      <c r="H1" s="21"/>
      <c r="I1" s="21"/>
      <c r="J1" s="24"/>
    </row>
    <row r="2" ht="22.8" customHeight="1" spans="1:10">
      <c r="A2" s="1"/>
      <c r="B2" s="3" t="s">
        <v>220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7"/>
      <c r="I3" s="42" t="s">
        <v>5</v>
      </c>
      <c r="J3" s="24"/>
    </row>
    <row r="4" ht="18" customHeight="1" spans="1:10">
      <c r="A4" s="68"/>
      <c r="B4" s="7" t="s">
        <v>8</v>
      </c>
      <c r="C4" s="7"/>
      <c r="D4" s="7"/>
      <c r="E4" s="7"/>
      <c r="F4" s="7"/>
      <c r="G4" s="7" t="s">
        <v>58</v>
      </c>
      <c r="H4" s="69" t="s">
        <v>159</v>
      </c>
      <c r="I4" s="69" t="s">
        <v>161</v>
      </c>
      <c r="J4" s="64"/>
    </row>
    <row r="5" ht="18" customHeight="1" spans="1:10">
      <c r="A5" s="68"/>
      <c r="B5" s="7" t="s">
        <v>79</v>
      </c>
      <c r="C5" s="7"/>
      <c r="D5" s="7"/>
      <c r="E5" s="7" t="s">
        <v>69</v>
      </c>
      <c r="F5" s="7" t="s">
        <v>70</v>
      </c>
      <c r="G5" s="7"/>
      <c r="H5" s="69"/>
      <c r="I5" s="69"/>
      <c r="J5" s="64"/>
    </row>
    <row r="6" ht="18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69"/>
      <c r="I6" s="69"/>
      <c r="J6" s="25"/>
    </row>
    <row r="7" ht="18" customHeight="1" spans="1:10">
      <c r="A7" s="9"/>
      <c r="B7" s="32"/>
      <c r="C7" s="32"/>
      <c r="D7" s="32"/>
      <c r="E7" s="32"/>
      <c r="F7" s="32" t="s">
        <v>71</v>
      </c>
      <c r="G7" s="33">
        <f>G8</f>
        <v>3524.3683</v>
      </c>
      <c r="H7" s="33">
        <f>H8</f>
        <v>2995.82</v>
      </c>
      <c r="I7" s="33">
        <f>I8</f>
        <v>528.5483</v>
      </c>
      <c r="J7" s="26"/>
    </row>
    <row r="8" ht="18" customHeight="1" spans="1:10">
      <c r="A8" s="8"/>
      <c r="B8" s="34"/>
      <c r="C8" s="34"/>
      <c r="D8" s="34"/>
      <c r="E8" s="34"/>
      <c r="F8" s="34" t="s">
        <v>22</v>
      </c>
      <c r="G8" s="35">
        <f>G9</f>
        <v>3524.3683</v>
      </c>
      <c r="H8" s="35">
        <f>H9</f>
        <v>2995.82</v>
      </c>
      <c r="I8" s="35">
        <f>I9</f>
        <v>528.5483</v>
      </c>
      <c r="J8" s="24"/>
    </row>
    <row r="9" ht="18" customHeight="1" spans="1:10">
      <c r="A9" s="8"/>
      <c r="B9" s="34"/>
      <c r="C9" s="34"/>
      <c r="D9" s="34"/>
      <c r="E9" s="34"/>
      <c r="F9" s="34" t="s">
        <v>221</v>
      </c>
      <c r="G9" s="35">
        <f>SUM(G10:G24)</f>
        <v>3524.3683</v>
      </c>
      <c r="H9" s="35">
        <f>SUM(H10:H24)</f>
        <v>2995.82</v>
      </c>
      <c r="I9" s="35">
        <f>SUM(I10:I24)</f>
        <v>528.5483</v>
      </c>
      <c r="J9" s="24"/>
    </row>
    <row r="10" ht="18" customHeight="1" spans="1:10">
      <c r="A10" s="8"/>
      <c r="B10" s="34" t="s">
        <v>83</v>
      </c>
      <c r="C10" s="34" t="s">
        <v>84</v>
      </c>
      <c r="D10" s="34" t="s">
        <v>85</v>
      </c>
      <c r="E10" s="34">
        <v>501001</v>
      </c>
      <c r="F10" s="34" t="s">
        <v>222</v>
      </c>
      <c r="G10" s="35">
        <f t="shared" ref="G10:G17" si="0">H10+I10</f>
        <v>1259.12</v>
      </c>
      <c r="H10" s="36">
        <v>1170.36</v>
      </c>
      <c r="I10" s="36">
        <v>88.76</v>
      </c>
      <c r="J10" s="25"/>
    </row>
    <row r="11" ht="18" customHeight="1" spans="1:10">
      <c r="A11" s="8"/>
      <c r="B11" s="34" t="s">
        <v>83</v>
      </c>
      <c r="C11" s="34" t="s">
        <v>88</v>
      </c>
      <c r="D11" s="34" t="s">
        <v>89</v>
      </c>
      <c r="E11" s="34">
        <v>501001</v>
      </c>
      <c r="F11" s="34" t="s">
        <v>223</v>
      </c>
      <c r="G11" s="35">
        <f t="shared" si="0"/>
        <v>39.1983</v>
      </c>
      <c r="H11" s="36">
        <v>39.18</v>
      </c>
      <c r="I11" s="36">
        <v>0.0183</v>
      </c>
      <c r="J11" s="25"/>
    </row>
    <row r="12" ht="18" customHeight="1" spans="1:10">
      <c r="A12" s="8"/>
      <c r="B12" s="34" t="s">
        <v>83</v>
      </c>
      <c r="C12" s="34" t="s">
        <v>91</v>
      </c>
      <c r="D12" s="34" t="s">
        <v>92</v>
      </c>
      <c r="E12" s="34">
        <v>501001</v>
      </c>
      <c r="F12" s="34" t="s">
        <v>224</v>
      </c>
      <c r="G12" s="35">
        <f t="shared" si="0"/>
        <v>23</v>
      </c>
      <c r="H12" s="36">
        <v>23</v>
      </c>
      <c r="I12" s="36"/>
      <c r="J12" s="25"/>
    </row>
    <row r="13" ht="18" customHeight="1" spans="1:10">
      <c r="A13" s="8"/>
      <c r="B13" s="34" t="s">
        <v>94</v>
      </c>
      <c r="C13" s="34" t="s">
        <v>95</v>
      </c>
      <c r="D13" s="34" t="s">
        <v>95</v>
      </c>
      <c r="E13" s="34">
        <v>501001</v>
      </c>
      <c r="F13" s="34" t="s">
        <v>225</v>
      </c>
      <c r="G13" s="35">
        <f t="shared" si="0"/>
        <v>174.42</v>
      </c>
      <c r="H13" s="36">
        <v>174.42</v>
      </c>
      <c r="I13" s="36"/>
      <c r="J13" s="25"/>
    </row>
    <row r="14" ht="18" customHeight="1" spans="1:10">
      <c r="A14" s="8"/>
      <c r="B14" s="34" t="s">
        <v>94</v>
      </c>
      <c r="C14" s="34" t="s">
        <v>97</v>
      </c>
      <c r="D14" s="34" t="s">
        <v>89</v>
      </c>
      <c r="E14" s="34">
        <v>501001</v>
      </c>
      <c r="F14" s="34" t="s">
        <v>226</v>
      </c>
      <c r="G14" s="35">
        <f t="shared" si="0"/>
        <v>26.46</v>
      </c>
      <c r="H14" s="36"/>
      <c r="I14" s="36">
        <v>26.46</v>
      </c>
      <c r="J14" s="25"/>
    </row>
    <row r="15" ht="18" customHeight="1" spans="1:10">
      <c r="A15" s="8"/>
      <c r="B15" s="34" t="s">
        <v>99</v>
      </c>
      <c r="C15" s="34" t="s">
        <v>100</v>
      </c>
      <c r="D15" s="34" t="s">
        <v>85</v>
      </c>
      <c r="E15" s="34">
        <v>501001</v>
      </c>
      <c r="F15" s="34" t="s">
        <v>227</v>
      </c>
      <c r="G15" s="35">
        <f t="shared" si="0"/>
        <v>87.21</v>
      </c>
      <c r="H15" s="36">
        <v>87.21</v>
      </c>
      <c r="I15" s="36"/>
      <c r="J15" s="25"/>
    </row>
    <row r="16" ht="18" customHeight="1" spans="1:10">
      <c r="A16" s="8"/>
      <c r="B16" s="34" t="s">
        <v>99</v>
      </c>
      <c r="C16" s="34" t="s">
        <v>102</v>
      </c>
      <c r="D16" s="34" t="s">
        <v>85</v>
      </c>
      <c r="E16" s="34">
        <v>501001</v>
      </c>
      <c r="F16" s="34" t="s">
        <v>228</v>
      </c>
      <c r="G16" s="35">
        <f t="shared" si="0"/>
        <v>5.04</v>
      </c>
      <c r="H16" s="36">
        <v>5.04</v>
      </c>
      <c r="I16" s="36"/>
      <c r="J16" s="25"/>
    </row>
    <row r="17" ht="18" customHeight="1" spans="1:10">
      <c r="A17" s="8"/>
      <c r="B17" s="34" t="s">
        <v>104</v>
      </c>
      <c r="C17" s="34" t="s">
        <v>84</v>
      </c>
      <c r="D17" s="34" t="s">
        <v>92</v>
      </c>
      <c r="E17" s="34">
        <v>501001</v>
      </c>
      <c r="F17" s="34" t="s">
        <v>229</v>
      </c>
      <c r="G17" s="35">
        <f t="shared" si="0"/>
        <v>25</v>
      </c>
      <c r="H17" s="36"/>
      <c r="I17" s="36">
        <v>25</v>
      </c>
      <c r="J17" s="25"/>
    </row>
    <row r="18" ht="18" customHeight="1" spans="1:10">
      <c r="A18" s="8"/>
      <c r="B18" s="34" t="s">
        <v>104</v>
      </c>
      <c r="C18" s="34" t="s">
        <v>84</v>
      </c>
      <c r="D18" s="34" t="s">
        <v>89</v>
      </c>
      <c r="E18" s="34">
        <v>501001</v>
      </c>
      <c r="F18" s="34" t="s">
        <v>106</v>
      </c>
      <c r="G18" s="35">
        <f t="shared" ref="G18:G24" si="1">H18+I18</f>
        <v>1.3</v>
      </c>
      <c r="H18" s="36"/>
      <c r="I18" s="36">
        <v>1.3</v>
      </c>
      <c r="J18" s="25"/>
    </row>
    <row r="19" ht="18" customHeight="1" spans="1:10">
      <c r="A19" s="8"/>
      <c r="B19" s="34" t="s">
        <v>104</v>
      </c>
      <c r="C19" s="34" t="s">
        <v>107</v>
      </c>
      <c r="D19" s="34" t="s">
        <v>92</v>
      </c>
      <c r="E19" s="34">
        <v>501001</v>
      </c>
      <c r="F19" s="34" t="s">
        <v>230</v>
      </c>
      <c r="G19" s="35">
        <f t="shared" si="1"/>
        <v>13.67</v>
      </c>
      <c r="H19" s="36"/>
      <c r="I19" s="36">
        <v>13.67</v>
      </c>
      <c r="J19" s="25"/>
    </row>
    <row r="20" ht="18" customHeight="1" spans="1:10">
      <c r="A20" s="8"/>
      <c r="B20" s="34" t="s">
        <v>109</v>
      </c>
      <c r="C20" s="34" t="s">
        <v>85</v>
      </c>
      <c r="D20" s="34" t="s">
        <v>107</v>
      </c>
      <c r="E20" s="34">
        <v>501001</v>
      </c>
      <c r="F20" s="34" t="s">
        <v>231</v>
      </c>
      <c r="G20" s="35">
        <f t="shared" si="1"/>
        <v>281.04</v>
      </c>
      <c r="H20" s="36">
        <v>275.28</v>
      </c>
      <c r="I20" s="36">
        <v>5.76</v>
      </c>
      <c r="J20" s="25"/>
    </row>
    <row r="21" ht="18" customHeight="1" spans="1:10">
      <c r="A21" s="8"/>
      <c r="B21" s="34" t="s">
        <v>109</v>
      </c>
      <c r="C21" s="34" t="s">
        <v>111</v>
      </c>
      <c r="D21" s="34" t="s">
        <v>95</v>
      </c>
      <c r="E21" s="34">
        <v>501001</v>
      </c>
      <c r="F21" s="34" t="s">
        <v>232</v>
      </c>
      <c r="G21" s="35">
        <f t="shared" si="1"/>
        <v>1268.5</v>
      </c>
      <c r="H21" s="36">
        <v>1032.52</v>
      </c>
      <c r="I21" s="36">
        <v>235.98</v>
      </c>
      <c r="J21" s="25"/>
    </row>
    <row r="22" ht="18" customHeight="1" spans="1:10">
      <c r="A22" s="8"/>
      <c r="B22" s="34" t="s">
        <v>109</v>
      </c>
      <c r="C22" s="34" t="s">
        <v>111</v>
      </c>
      <c r="D22" s="34" t="s">
        <v>89</v>
      </c>
      <c r="E22" s="34">
        <v>501001</v>
      </c>
      <c r="F22" s="34" t="s">
        <v>233</v>
      </c>
      <c r="G22" s="35">
        <f t="shared" si="1"/>
        <v>169.6</v>
      </c>
      <c r="H22" s="36">
        <v>58</v>
      </c>
      <c r="I22" s="36">
        <v>111.6</v>
      </c>
      <c r="J22" s="25"/>
    </row>
    <row r="23" ht="18" customHeight="1" spans="1:10">
      <c r="A23" s="8"/>
      <c r="B23" s="34" t="s">
        <v>114</v>
      </c>
      <c r="C23" s="34" t="s">
        <v>92</v>
      </c>
      <c r="D23" s="34" t="s">
        <v>85</v>
      </c>
      <c r="E23" s="34">
        <v>501001</v>
      </c>
      <c r="F23" s="34" t="s">
        <v>234</v>
      </c>
      <c r="G23" s="35">
        <f t="shared" si="1"/>
        <v>130.81</v>
      </c>
      <c r="H23" s="36">
        <v>130.81</v>
      </c>
      <c r="I23" s="36"/>
      <c r="J23" s="25"/>
    </row>
    <row r="24" ht="18" customHeight="1" spans="1:10">
      <c r="A24" s="8"/>
      <c r="B24" s="34" t="s">
        <v>235</v>
      </c>
      <c r="C24" s="34" t="s">
        <v>111</v>
      </c>
      <c r="D24" s="34" t="s">
        <v>89</v>
      </c>
      <c r="E24" s="34">
        <v>501001</v>
      </c>
      <c r="F24" s="34" t="s">
        <v>236</v>
      </c>
      <c r="G24" s="35">
        <f t="shared" si="1"/>
        <v>20</v>
      </c>
      <c r="H24" s="36"/>
      <c r="I24" s="36">
        <v>20</v>
      </c>
      <c r="J24" s="25"/>
    </row>
    <row r="25" ht="18" customHeight="1" spans="1:10">
      <c r="A25" s="19"/>
      <c r="B25" s="20"/>
      <c r="C25" s="20"/>
      <c r="D25" s="20"/>
      <c r="E25" s="20"/>
      <c r="F25" s="19"/>
      <c r="G25" s="19"/>
      <c r="H25" s="19"/>
      <c r="I25" s="19"/>
      <c r="J25" s="70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6" topLeftCell="A7" activePane="bottomLeft" state="frozen"/>
      <selection/>
      <selection pane="bottomLeft" activeCell="K29" sqref="K29"/>
    </sheetView>
  </sheetViews>
  <sheetFormatPr defaultColWidth="10" defaultRowHeight="13.5"/>
  <cols>
    <col min="1" max="1" width="2.875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" customHeight="1" spans="1:9">
      <c r="A1" s="2"/>
      <c r="B1" s="2"/>
      <c r="C1" s="2"/>
      <c r="D1" s="28"/>
      <c r="E1" s="28"/>
      <c r="F1" s="1"/>
      <c r="G1" s="1"/>
      <c r="H1" s="41" t="s">
        <v>237</v>
      </c>
      <c r="I1" s="64"/>
    </row>
    <row r="2" ht="19" customHeight="1" spans="1:9">
      <c r="A2" s="1"/>
      <c r="B2" s="3" t="s">
        <v>238</v>
      </c>
      <c r="C2" s="3"/>
      <c r="D2" s="3"/>
      <c r="E2" s="3"/>
      <c r="F2" s="3"/>
      <c r="G2" s="3"/>
      <c r="H2" s="3"/>
      <c r="I2" s="64"/>
    </row>
    <row r="3" ht="14" customHeight="1" spans="1:9">
      <c r="A3" s="4"/>
      <c r="B3" s="5" t="s">
        <v>4</v>
      </c>
      <c r="C3" s="5"/>
      <c r="D3" s="5"/>
      <c r="E3" s="5"/>
      <c r="G3" s="4"/>
      <c r="H3" s="42" t="s">
        <v>5</v>
      </c>
      <c r="I3" s="64"/>
    </row>
    <row r="4" ht="20" customHeight="1" spans="1:9">
      <c r="A4" s="6"/>
      <c r="B4" s="43" t="s">
        <v>8</v>
      </c>
      <c r="C4" s="43"/>
      <c r="D4" s="43"/>
      <c r="E4" s="43"/>
      <c r="F4" s="43" t="s">
        <v>75</v>
      </c>
      <c r="G4" s="43"/>
      <c r="H4" s="43"/>
      <c r="I4" s="64"/>
    </row>
    <row r="5" ht="12" customHeight="1" spans="1:9">
      <c r="A5" s="44"/>
      <c r="B5" s="45" t="s">
        <v>79</v>
      </c>
      <c r="C5" s="45"/>
      <c r="D5" s="45" t="s">
        <v>69</v>
      </c>
      <c r="E5" s="45" t="s">
        <v>70</v>
      </c>
      <c r="F5" s="45" t="s">
        <v>58</v>
      </c>
      <c r="G5" s="45" t="s">
        <v>239</v>
      </c>
      <c r="H5" s="45" t="s">
        <v>240</v>
      </c>
      <c r="I5" s="64"/>
    </row>
    <row r="6" ht="12" customHeight="1" spans="1:9">
      <c r="A6" s="46"/>
      <c r="B6" s="47" t="s">
        <v>80</v>
      </c>
      <c r="C6" s="47" t="s">
        <v>81</v>
      </c>
      <c r="D6" s="47"/>
      <c r="E6" s="47"/>
      <c r="F6" s="47"/>
      <c r="G6" s="47"/>
      <c r="H6" s="47"/>
      <c r="I6" s="64"/>
    </row>
    <row r="7" ht="16" customHeight="1" spans="1:9">
      <c r="A7" s="44"/>
      <c r="B7" s="48"/>
      <c r="C7" s="48"/>
      <c r="D7" s="48"/>
      <c r="E7" s="48" t="s">
        <v>71</v>
      </c>
      <c r="F7" s="49">
        <f>F8</f>
        <v>3437.94</v>
      </c>
      <c r="G7" s="49">
        <f>G8</f>
        <v>2567.73</v>
      </c>
      <c r="H7" s="49">
        <f>H8</f>
        <v>870.21</v>
      </c>
      <c r="I7" s="64"/>
    </row>
    <row r="8" ht="16" customHeight="1" spans="1:9">
      <c r="A8" s="44"/>
      <c r="B8" s="50" t="s">
        <v>22</v>
      </c>
      <c r="C8" s="50" t="s">
        <v>22</v>
      </c>
      <c r="D8" s="51"/>
      <c r="E8" s="51" t="s">
        <v>22</v>
      </c>
      <c r="F8" s="52">
        <f>F9</f>
        <v>3437.94</v>
      </c>
      <c r="G8" s="52">
        <f>G9</f>
        <v>2567.73</v>
      </c>
      <c r="H8" s="52">
        <f>H9</f>
        <v>870.21</v>
      </c>
      <c r="I8" s="65"/>
    </row>
    <row r="9" ht="16" customHeight="1" spans="1:9">
      <c r="A9" s="44"/>
      <c r="B9" s="50" t="s">
        <v>22</v>
      </c>
      <c r="C9" s="50" t="s">
        <v>22</v>
      </c>
      <c r="D9" s="51">
        <v>501001</v>
      </c>
      <c r="E9" s="51" t="s">
        <v>221</v>
      </c>
      <c r="F9" s="52">
        <f>F10+F22+F41+F51</f>
        <v>3437.94</v>
      </c>
      <c r="G9" s="52">
        <f>G10+G22+G41+G51</f>
        <v>2567.73</v>
      </c>
      <c r="H9" s="52">
        <f>H10+H22+H41+H51</f>
        <v>870.21</v>
      </c>
      <c r="I9" s="64"/>
    </row>
    <row r="10" ht="16" customHeight="1" spans="1:9">
      <c r="A10" s="53"/>
      <c r="B10" s="50" t="s">
        <v>22</v>
      </c>
      <c r="C10" s="50" t="s">
        <v>22</v>
      </c>
      <c r="D10" s="51" t="s">
        <v>173</v>
      </c>
      <c r="E10" s="51" t="s">
        <v>241</v>
      </c>
      <c r="F10" s="52">
        <f>G10+H10</f>
        <v>1638.95</v>
      </c>
      <c r="G10" s="52">
        <f>SUM(G11:G13,G15:G18,G21,G22)</f>
        <v>1638.95</v>
      </c>
      <c r="H10" s="52">
        <f>SUM(H11:H13,H15:H18,H21)</f>
        <v>0</v>
      </c>
      <c r="I10" s="64"/>
    </row>
    <row r="11" ht="16" customHeight="1" spans="1:9">
      <c r="A11" s="53"/>
      <c r="B11" s="50" t="s">
        <v>173</v>
      </c>
      <c r="C11" s="50" t="s">
        <v>85</v>
      </c>
      <c r="D11" s="51" t="s">
        <v>242</v>
      </c>
      <c r="E11" s="51" t="s">
        <v>243</v>
      </c>
      <c r="F11" s="54">
        <f>SUM(G11:H11)</f>
        <v>640.1</v>
      </c>
      <c r="G11" s="54">
        <v>640.1</v>
      </c>
      <c r="H11" s="54"/>
      <c r="I11" s="64"/>
    </row>
    <row r="12" ht="16" customHeight="1" spans="1:9">
      <c r="A12" s="55"/>
      <c r="B12" s="50" t="s">
        <v>173</v>
      </c>
      <c r="C12" s="50" t="s">
        <v>92</v>
      </c>
      <c r="D12" s="51" t="s">
        <v>244</v>
      </c>
      <c r="E12" s="51" t="s">
        <v>245</v>
      </c>
      <c r="F12" s="54">
        <f>SUM(G12:H12)</f>
        <v>247.78</v>
      </c>
      <c r="G12" s="54">
        <v>247.78</v>
      </c>
      <c r="H12" s="54"/>
      <c r="I12" s="64"/>
    </row>
    <row r="13" ht="16" customHeight="1" spans="1:9">
      <c r="A13" s="55"/>
      <c r="B13" s="50" t="s">
        <v>173</v>
      </c>
      <c r="C13" s="50" t="s">
        <v>84</v>
      </c>
      <c r="D13" s="51" t="s">
        <v>246</v>
      </c>
      <c r="E13" s="51" t="s">
        <v>247</v>
      </c>
      <c r="F13" s="54">
        <f>F14</f>
        <v>40.48</v>
      </c>
      <c r="G13" s="54">
        <f>G14</f>
        <v>40.48</v>
      </c>
      <c r="H13" s="54"/>
      <c r="I13" s="64"/>
    </row>
    <row r="14" ht="16" customHeight="1" spans="1:9">
      <c r="A14" s="53"/>
      <c r="B14" s="50" t="s">
        <v>173</v>
      </c>
      <c r="C14" s="50" t="s">
        <v>84</v>
      </c>
      <c r="D14" s="51" t="s">
        <v>248</v>
      </c>
      <c r="E14" s="51" t="s">
        <v>249</v>
      </c>
      <c r="F14" s="54">
        <v>40.48</v>
      </c>
      <c r="G14" s="54">
        <v>40.48</v>
      </c>
      <c r="H14" s="54"/>
      <c r="I14" s="64"/>
    </row>
    <row r="15" ht="16" customHeight="1" spans="1:9">
      <c r="A15" s="55"/>
      <c r="B15" s="50" t="s">
        <v>173</v>
      </c>
      <c r="C15" s="50" t="s">
        <v>111</v>
      </c>
      <c r="D15" s="51" t="s">
        <v>250</v>
      </c>
      <c r="E15" s="51" t="s">
        <v>251</v>
      </c>
      <c r="F15" s="54">
        <v>265.67</v>
      </c>
      <c r="G15" s="54">
        <v>265.67</v>
      </c>
      <c r="H15" s="54"/>
      <c r="I15" s="64"/>
    </row>
    <row r="16" ht="16" customHeight="1" spans="1:9">
      <c r="A16" s="55"/>
      <c r="B16" s="50" t="s">
        <v>173</v>
      </c>
      <c r="C16" s="50" t="s">
        <v>252</v>
      </c>
      <c r="D16" s="51" t="s">
        <v>253</v>
      </c>
      <c r="E16" s="51" t="s">
        <v>254</v>
      </c>
      <c r="F16" s="54">
        <v>178.99</v>
      </c>
      <c r="G16" s="54">
        <v>178.99</v>
      </c>
      <c r="H16" s="54"/>
      <c r="I16" s="64"/>
    </row>
    <row r="17" ht="16" customHeight="1" spans="1:9">
      <c r="A17" s="55"/>
      <c r="B17" s="50" t="s">
        <v>173</v>
      </c>
      <c r="C17" s="50" t="s">
        <v>255</v>
      </c>
      <c r="D17" s="51" t="s">
        <v>256</v>
      </c>
      <c r="E17" s="51" t="s">
        <v>257</v>
      </c>
      <c r="F17" s="54">
        <v>89.5</v>
      </c>
      <c r="G17" s="54">
        <v>89.5</v>
      </c>
      <c r="H17" s="54"/>
      <c r="I17" s="64"/>
    </row>
    <row r="18" ht="16" customHeight="1" spans="1:9">
      <c r="A18" s="55"/>
      <c r="B18" s="50" t="s">
        <v>173</v>
      </c>
      <c r="C18" s="50" t="s">
        <v>179</v>
      </c>
      <c r="D18" s="51" t="s">
        <v>258</v>
      </c>
      <c r="E18" s="51" t="s">
        <v>259</v>
      </c>
      <c r="F18" s="56">
        <f>SUM(F19:F20)</f>
        <v>9.92</v>
      </c>
      <c r="G18" s="56">
        <f>SUM(G19:G20)</f>
        <v>9.92</v>
      </c>
      <c r="H18" s="54"/>
      <c r="I18" s="64"/>
    </row>
    <row r="19" ht="16" customHeight="1" spans="1:9">
      <c r="A19" s="53"/>
      <c r="B19" s="50" t="s">
        <v>173</v>
      </c>
      <c r="C19" s="50" t="s">
        <v>179</v>
      </c>
      <c r="D19" s="51" t="s">
        <v>260</v>
      </c>
      <c r="E19" s="51" t="s">
        <v>261</v>
      </c>
      <c r="F19" s="54">
        <v>4.33</v>
      </c>
      <c r="G19" s="54">
        <v>4.33</v>
      </c>
      <c r="H19" s="54"/>
      <c r="I19" s="64"/>
    </row>
    <row r="20" ht="16" customHeight="1" spans="1:9">
      <c r="A20" s="53"/>
      <c r="B20" s="50" t="s">
        <v>173</v>
      </c>
      <c r="C20" s="50" t="s">
        <v>179</v>
      </c>
      <c r="D20" s="51" t="s">
        <v>262</v>
      </c>
      <c r="E20" s="51" t="s">
        <v>263</v>
      </c>
      <c r="F20" s="54">
        <v>5.59</v>
      </c>
      <c r="G20" s="54">
        <v>5.59</v>
      </c>
      <c r="H20" s="54"/>
      <c r="I20" s="64"/>
    </row>
    <row r="21" ht="16" customHeight="1" spans="1:9">
      <c r="A21" s="55"/>
      <c r="B21" s="50" t="s">
        <v>173</v>
      </c>
      <c r="C21" s="50" t="s">
        <v>264</v>
      </c>
      <c r="D21" s="51" t="s">
        <v>265</v>
      </c>
      <c r="E21" s="51" t="s">
        <v>266</v>
      </c>
      <c r="F21" s="54">
        <v>134.25</v>
      </c>
      <c r="G21" s="54">
        <v>134.25</v>
      </c>
      <c r="H21" s="54"/>
      <c r="I21" s="64"/>
    </row>
    <row r="22" ht="16" customHeight="1" spans="1:9">
      <c r="A22" s="55"/>
      <c r="B22" s="50" t="s">
        <v>22</v>
      </c>
      <c r="C22" s="50" t="s">
        <v>22</v>
      </c>
      <c r="D22" s="51" t="s">
        <v>200</v>
      </c>
      <c r="E22" s="51" t="s">
        <v>267</v>
      </c>
      <c r="F22" s="52">
        <f>G22+H22</f>
        <v>771.47</v>
      </c>
      <c r="G22" s="52">
        <f>SUM(G23:G37)</f>
        <v>32.26</v>
      </c>
      <c r="H22" s="52">
        <f>SUM(H23:H37,H39,H40)</f>
        <v>739.21</v>
      </c>
      <c r="I22" s="64"/>
    </row>
    <row r="23" ht="16" customHeight="1" spans="1:9">
      <c r="A23" s="53"/>
      <c r="B23" s="50" t="s">
        <v>200</v>
      </c>
      <c r="C23" s="50" t="s">
        <v>85</v>
      </c>
      <c r="D23" s="51" t="s">
        <v>268</v>
      </c>
      <c r="E23" s="51" t="s">
        <v>269</v>
      </c>
      <c r="F23" s="54">
        <v>68.96</v>
      </c>
      <c r="G23" s="54"/>
      <c r="H23" s="54">
        <v>68.96</v>
      </c>
      <c r="I23" s="64"/>
    </row>
    <row r="24" ht="16" customHeight="1" spans="1:9">
      <c r="A24" s="55"/>
      <c r="B24" s="50" t="s">
        <v>200</v>
      </c>
      <c r="C24" s="50" t="s">
        <v>92</v>
      </c>
      <c r="D24" s="51" t="s">
        <v>270</v>
      </c>
      <c r="E24" s="51" t="s">
        <v>271</v>
      </c>
      <c r="F24" s="54">
        <v>30</v>
      </c>
      <c r="G24" s="54"/>
      <c r="H24" s="54">
        <v>30</v>
      </c>
      <c r="I24" s="64"/>
    </row>
    <row r="25" ht="16" customHeight="1" spans="1:9">
      <c r="A25" s="55"/>
      <c r="B25" s="50" t="s">
        <v>200</v>
      </c>
      <c r="C25" s="50" t="s">
        <v>107</v>
      </c>
      <c r="D25" s="51" t="s">
        <v>272</v>
      </c>
      <c r="E25" s="51" t="s">
        <v>273</v>
      </c>
      <c r="F25" s="54">
        <v>1.2</v>
      </c>
      <c r="G25" s="54"/>
      <c r="H25" s="54">
        <v>1.2</v>
      </c>
      <c r="I25" s="64"/>
    </row>
    <row r="26" ht="16" customHeight="1" spans="1:9">
      <c r="A26" s="55"/>
      <c r="B26" s="50" t="s">
        <v>200</v>
      </c>
      <c r="C26" s="50" t="s">
        <v>95</v>
      </c>
      <c r="D26" s="51" t="s">
        <v>274</v>
      </c>
      <c r="E26" s="51" t="s">
        <v>275</v>
      </c>
      <c r="F26" s="54">
        <v>2</v>
      </c>
      <c r="G26" s="54"/>
      <c r="H26" s="54">
        <v>2</v>
      </c>
      <c r="I26" s="64"/>
    </row>
    <row r="27" ht="16" customHeight="1" spans="1:9">
      <c r="A27" s="55"/>
      <c r="B27" s="50" t="s">
        <v>200</v>
      </c>
      <c r="C27" s="50" t="s">
        <v>97</v>
      </c>
      <c r="D27" s="51" t="s">
        <v>276</v>
      </c>
      <c r="E27" s="51" t="s">
        <v>277</v>
      </c>
      <c r="F27" s="54">
        <v>8</v>
      </c>
      <c r="G27" s="54"/>
      <c r="H27" s="54">
        <v>8</v>
      </c>
      <c r="I27" s="64"/>
    </row>
    <row r="28" ht="16" customHeight="1" spans="1:9">
      <c r="A28" s="55"/>
      <c r="B28" s="50" t="s">
        <v>200</v>
      </c>
      <c r="C28" s="50" t="s">
        <v>111</v>
      </c>
      <c r="D28" s="51" t="s">
        <v>278</v>
      </c>
      <c r="E28" s="51" t="s">
        <v>279</v>
      </c>
      <c r="F28" s="54">
        <v>28.74</v>
      </c>
      <c r="G28" s="54"/>
      <c r="H28" s="54">
        <v>28.74</v>
      </c>
      <c r="I28" s="64"/>
    </row>
    <row r="29" ht="16" customHeight="1" spans="1:9">
      <c r="A29" s="55"/>
      <c r="B29" s="50" t="s">
        <v>200</v>
      </c>
      <c r="C29" s="50" t="s">
        <v>100</v>
      </c>
      <c r="D29" s="51" t="s">
        <v>280</v>
      </c>
      <c r="E29" s="51" t="s">
        <v>281</v>
      </c>
      <c r="F29" s="54">
        <v>55</v>
      </c>
      <c r="G29" s="54"/>
      <c r="H29" s="54">
        <v>55</v>
      </c>
      <c r="I29" s="64"/>
    </row>
    <row r="30" ht="16" customHeight="1" spans="1:9">
      <c r="A30" s="55"/>
      <c r="B30" s="50" t="s">
        <v>200</v>
      </c>
      <c r="C30" s="50" t="s">
        <v>264</v>
      </c>
      <c r="D30" s="51" t="s">
        <v>282</v>
      </c>
      <c r="E30" s="51" t="s">
        <v>283</v>
      </c>
      <c r="F30" s="54">
        <v>3</v>
      </c>
      <c r="G30" s="54"/>
      <c r="H30" s="54">
        <v>3</v>
      </c>
      <c r="I30" s="64"/>
    </row>
    <row r="31" ht="16" customHeight="1" spans="1:9">
      <c r="A31" s="55"/>
      <c r="B31" s="50" t="s">
        <v>200</v>
      </c>
      <c r="C31" s="50" t="s">
        <v>284</v>
      </c>
      <c r="D31" s="51" t="s">
        <v>285</v>
      </c>
      <c r="E31" s="51" t="s">
        <v>286</v>
      </c>
      <c r="F31" s="54">
        <v>9</v>
      </c>
      <c r="G31" s="54"/>
      <c r="H31" s="54">
        <v>9</v>
      </c>
      <c r="I31" s="64"/>
    </row>
    <row r="32" ht="16" customHeight="1" spans="1:9">
      <c r="A32" s="55"/>
      <c r="B32" s="50" t="s">
        <v>200</v>
      </c>
      <c r="C32" s="50" t="s">
        <v>102</v>
      </c>
      <c r="D32" s="51" t="s">
        <v>287</v>
      </c>
      <c r="E32" s="51" t="s">
        <v>288</v>
      </c>
      <c r="F32" s="54">
        <v>12</v>
      </c>
      <c r="G32" s="54"/>
      <c r="H32" s="54">
        <v>12</v>
      </c>
      <c r="I32" s="64"/>
    </row>
    <row r="33" ht="16" customHeight="1" spans="1:9">
      <c r="A33" s="55"/>
      <c r="B33" s="50" t="s">
        <v>200</v>
      </c>
      <c r="C33" s="50" t="s">
        <v>289</v>
      </c>
      <c r="D33" s="51" t="s">
        <v>290</v>
      </c>
      <c r="E33" s="51" t="s">
        <v>291</v>
      </c>
      <c r="F33" s="54">
        <v>20.3</v>
      </c>
      <c r="G33" s="54"/>
      <c r="H33" s="54">
        <v>20.3</v>
      </c>
      <c r="I33" s="64"/>
    </row>
    <row r="34" ht="16" customHeight="1" spans="1:9">
      <c r="A34" s="55"/>
      <c r="B34" s="50" t="s">
        <v>200</v>
      </c>
      <c r="C34" s="50" t="s">
        <v>292</v>
      </c>
      <c r="D34" s="51" t="s">
        <v>293</v>
      </c>
      <c r="E34" s="51" t="s">
        <v>294</v>
      </c>
      <c r="F34" s="54">
        <v>9.64</v>
      </c>
      <c r="G34" s="54"/>
      <c r="H34" s="54">
        <v>9.64</v>
      </c>
      <c r="I34" s="64"/>
    </row>
    <row r="35" ht="16" customHeight="1" spans="1:9">
      <c r="A35" s="55"/>
      <c r="B35" s="50" t="s">
        <v>200</v>
      </c>
      <c r="C35" s="50" t="s">
        <v>295</v>
      </c>
      <c r="D35" s="51" t="s">
        <v>296</v>
      </c>
      <c r="E35" s="51" t="s">
        <v>297</v>
      </c>
      <c r="F35" s="54">
        <v>17.36</v>
      </c>
      <c r="G35" s="54">
        <v>17.36</v>
      </c>
      <c r="H35" s="54"/>
      <c r="I35" s="64"/>
    </row>
    <row r="36" ht="16" customHeight="1" spans="1:9">
      <c r="A36" s="55"/>
      <c r="B36" s="50" t="s">
        <v>200</v>
      </c>
      <c r="C36" s="50" t="s">
        <v>298</v>
      </c>
      <c r="D36" s="51" t="s">
        <v>299</v>
      </c>
      <c r="E36" s="51" t="s">
        <v>300</v>
      </c>
      <c r="F36" s="54">
        <v>14.9</v>
      </c>
      <c r="G36" s="54">
        <v>14.9</v>
      </c>
      <c r="H36" s="54"/>
      <c r="I36" s="64"/>
    </row>
    <row r="37" ht="16" customHeight="1" spans="1:9">
      <c r="A37" s="55"/>
      <c r="B37" s="50" t="s">
        <v>200</v>
      </c>
      <c r="C37" s="50" t="s">
        <v>201</v>
      </c>
      <c r="D37" s="51" t="s">
        <v>301</v>
      </c>
      <c r="E37" s="51" t="s">
        <v>302</v>
      </c>
      <c r="F37" s="52">
        <f>G37+H37</f>
        <v>48.77</v>
      </c>
      <c r="G37" s="52">
        <f>SUM(G38)</f>
        <v>0</v>
      </c>
      <c r="H37" s="52">
        <f>SUM(H38)</f>
        <v>48.77</v>
      </c>
      <c r="I37" s="64"/>
    </row>
    <row r="38" ht="16" customHeight="1" spans="1:9">
      <c r="A38" s="53"/>
      <c r="B38" s="50" t="s">
        <v>200</v>
      </c>
      <c r="C38" s="50" t="s">
        <v>201</v>
      </c>
      <c r="D38" s="51" t="s">
        <v>303</v>
      </c>
      <c r="E38" s="51" t="s">
        <v>304</v>
      </c>
      <c r="F38" s="54">
        <v>48.77</v>
      </c>
      <c r="G38" s="54"/>
      <c r="H38" s="54">
        <v>48.77</v>
      </c>
      <c r="I38" s="64"/>
    </row>
    <row r="39" ht="16" customHeight="1" spans="1:9">
      <c r="A39" s="57"/>
      <c r="B39" s="50">
        <v>302</v>
      </c>
      <c r="C39" s="50">
        <v>99</v>
      </c>
      <c r="D39" s="51">
        <v>30299</v>
      </c>
      <c r="E39" s="51" t="s">
        <v>305</v>
      </c>
      <c r="F39" s="56">
        <v>169.6</v>
      </c>
      <c r="G39" s="56"/>
      <c r="H39" s="56">
        <v>169.6</v>
      </c>
      <c r="I39" s="64"/>
    </row>
    <row r="40" ht="16" customHeight="1" spans="1:9">
      <c r="A40" s="57"/>
      <c r="B40" s="50">
        <v>302</v>
      </c>
      <c r="C40" s="50">
        <v>99</v>
      </c>
      <c r="D40" s="51">
        <v>30299</v>
      </c>
      <c r="E40" s="51" t="s">
        <v>306</v>
      </c>
      <c r="F40" s="56">
        <v>273</v>
      </c>
      <c r="G40" s="56"/>
      <c r="H40" s="56">
        <v>273</v>
      </c>
      <c r="I40" s="64"/>
    </row>
    <row r="41" ht="16" customHeight="1" spans="1:9">
      <c r="A41" s="55"/>
      <c r="B41" s="50" t="s">
        <v>22</v>
      </c>
      <c r="C41" s="50" t="s">
        <v>22</v>
      </c>
      <c r="D41" s="51" t="s">
        <v>204</v>
      </c>
      <c r="E41" s="51" t="s">
        <v>307</v>
      </c>
      <c r="F41" s="52">
        <f>G41+H41</f>
        <v>896.52</v>
      </c>
      <c r="G41" s="52">
        <f>SUM(G42,G43,G49)</f>
        <v>896.52</v>
      </c>
      <c r="H41" s="52">
        <f>SUM(H42,H43,H49)</f>
        <v>0</v>
      </c>
      <c r="I41" s="64"/>
    </row>
    <row r="42" ht="16" customHeight="1" spans="1:9">
      <c r="A42" s="53"/>
      <c r="B42" s="50" t="s">
        <v>204</v>
      </c>
      <c r="C42" s="50" t="s">
        <v>92</v>
      </c>
      <c r="D42" s="51" t="s">
        <v>308</v>
      </c>
      <c r="E42" s="51" t="s">
        <v>309</v>
      </c>
      <c r="F42" s="54">
        <v>0.26</v>
      </c>
      <c r="G42" s="54">
        <v>0.26</v>
      </c>
      <c r="H42" s="54"/>
      <c r="I42" s="64"/>
    </row>
    <row r="43" ht="16" customHeight="1" spans="1:9">
      <c r="A43" s="55"/>
      <c r="B43" s="50" t="s">
        <v>204</v>
      </c>
      <c r="C43" s="50" t="s">
        <v>95</v>
      </c>
      <c r="D43" s="51" t="s">
        <v>310</v>
      </c>
      <c r="E43" s="51" t="s">
        <v>311</v>
      </c>
      <c r="F43" s="52">
        <f>G43+H43</f>
        <v>896.18</v>
      </c>
      <c r="G43" s="56">
        <f>SUM(G44:G49)</f>
        <v>896.18</v>
      </c>
      <c r="H43" s="56">
        <f>SUM(H44:H45)</f>
        <v>0</v>
      </c>
      <c r="I43" s="64"/>
    </row>
    <row r="44" ht="16" customHeight="1" spans="1:9">
      <c r="A44" s="53"/>
      <c r="B44" s="50" t="s">
        <v>204</v>
      </c>
      <c r="C44" s="50" t="s">
        <v>95</v>
      </c>
      <c r="D44" s="51" t="s">
        <v>312</v>
      </c>
      <c r="E44" s="51" t="s">
        <v>313</v>
      </c>
      <c r="F44" s="58">
        <f>G44+H44</f>
        <v>28.58</v>
      </c>
      <c r="G44" s="54">
        <v>28.58</v>
      </c>
      <c r="H44" s="54"/>
      <c r="I44" s="66"/>
    </row>
    <row r="45" ht="16" customHeight="1" spans="1:8">
      <c r="A45" s="53"/>
      <c r="B45" s="50" t="s">
        <v>204</v>
      </c>
      <c r="C45" s="50" t="s">
        <v>95</v>
      </c>
      <c r="D45" s="51" t="s">
        <v>314</v>
      </c>
      <c r="E45" s="51" t="s">
        <v>315</v>
      </c>
      <c r="F45" s="58">
        <f>G45+H45</f>
        <v>11.01</v>
      </c>
      <c r="G45" s="54">
        <v>11.01</v>
      </c>
      <c r="H45" s="54"/>
    </row>
    <row r="46" ht="16" customHeight="1" spans="1:8">
      <c r="A46" s="57"/>
      <c r="B46" s="50" t="s">
        <v>204</v>
      </c>
      <c r="C46" s="50" t="s">
        <v>95</v>
      </c>
      <c r="D46" s="51">
        <v>3030504</v>
      </c>
      <c r="E46" s="51" t="s">
        <v>316</v>
      </c>
      <c r="F46" s="58">
        <f>G46+H46</f>
        <v>704.25</v>
      </c>
      <c r="G46" s="54">
        <v>704.25</v>
      </c>
      <c r="H46" s="54"/>
    </row>
    <row r="47" ht="16" customHeight="1" spans="1:8">
      <c r="A47" s="57"/>
      <c r="B47" s="50" t="s">
        <v>204</v>
      </c>
      <c r="C47" s="50" t="s">
        <v>95</v>
      </c>
      <c r="D47" s="51">
        <v>3030504</v>
      </c>
      <c r="E47" s="51" t="s">
        <v>317</v>
      </c>
      <c r="F47" s="58">
        <f>G47+H47</f>
        <v>5.04</v>
      </c>
      <c r="G47" s="54">
        <v>5.04</v>
      </c>
      <c r="H47" s="54"/>
    </row>
    <row r="48" ht="16" customHeight="1" spans="1:8">
      <c r="A48" s="57"/>
      <c r="B48" s="50" t="s">
        <v>204</v>
      </c>
      <c r="C48" s="50">
        <v>99</v>
      </c>
      <c r="D48" s="51">
        <v>30399</v>
      </c>
      <c r="E48" s="51" t="s">
        <v>318</v>
      </c>
      <c r="F48" s="58">
        <v>147.22</v>
      </c>
      <c r="G48" s="54">
        <v>147.22</v>
      </c>
      <c r="H48" s="54"/>
    </row>
    <row r="49" ht="16" customHeight="1" spans="1:8">
      <c r="A49" s="55"/>
      <c r="B49" s="50" t="s">
        <v>204</v>
      </c>
      <c r="C49" s="50" t="s">
        <v>319</v>
      </c>
      <c r="D49" s="51" t="s">
        <v>320</v>
      </c>
      <c r="E49" s="51" t="s">
        <v>321</v>
      </c>
      <c r="F49" s="58">
        <f>G49+H49</f>
        <v>0.08</v>
      </c>
      <c r="G49" s="54">
        <v>0.08</v>
      </c>
      <c r="H49" s="54"/>
    </row>
    <row r="50" ht="16" customHeight="1" spans="1:8">
      <c r="A50" s="55"/>
      <c r="B50" s="50"/>
      <c r="C50" s="50"/>
      <c r="D50" s="51">
        <v>399</v>
      </c>
      <c r="E50" s="51" t="s">
        <v>322</v>
      </c>
      <c r="F50" s="58"/>
      <c r="G50" s="54"/>
      <c r="H50" s="54"/>
    </row>
    <row r="51" ht="16" customHeight="1" spans="1:8">
      <c r="A51" s="55"/>
      <c r="B51" s="59">
        <v>399</v>
      </c>
      <c r="C51" s="59" t="s">
        <v>252</v>
      </c>
      <c r="D51" s="60" t="s">
        <v>323</v>
      </c>
      <c r="E51" s="61" t="s">
        <v>324</v>
      </c>
      <c r="F51" s="56">
        <f>G51+H51</f>
        <v>131</v>
      </c>
      <c r="G51" s="62"/>
      <c r="H51" s="62">
        <v>131</v>
      </c>
    </row>
    <row r="52" spans="2:4">
      <c r="B52" s="63"/>
      <c r="C52" s="63"/>
      <c r="D52" s="63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4:A4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325</v>
      </c>
      <c r="H1" s="6"/>
    </row>
    <row r="2" ht="22.8" customHeight="1" spans="1:8">
      <c r="A2" s="1"/>
      <c r="B2" s="3" t="s">
        <v>326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39" t="s">
        <v>4</v>
      </c>
      <c r="C3" s="39"/>
      <c r="D3" s="39"/>
      <c r="E3" s="39"/>
      <c r="F3" s="39"/>
      <c r="G3" s="40" t="s">
        <v>5</v>
      </c>
      <c r="H3" s="23"/>
    </row>
    <row r="4" ht="24.4" customHeight="1" spans="1:8">
      <c r="A4" s="8"/>
      <c r="B4" s="30" t="s">
        <v>79</v>
      </c>
      <c r="C4" s="30"/>
      <c r="D4" s="30"/>
      <c r="E4" s="30" t="s">
        <v>69</v>
      </c>
      <c r="F4" s="30" t="s">
        <v>70</v>
      </c>
      <c r="G4" s="30" t="s">
        <v>327</v>
      </c>
      <c r="H4" s="24"/>
    </row>
    <row r="5" ht="24.4" customHeight="1" spans="1:8">
      <c r="A5" s="8"/>
      <c r="B5" s="30" t="s">
        <v>80</v>
      </c>
      <c r="C5" s="30" t="s">
        <v>81</v>
      </c>
      <c r="D5" s="30" t="s">
        <v>82</v>
      </c>
      <c r="E5" s="30"/>
      <c r="F5" s="30"/>
      <c r="G5" s="30"/>
      <c r="H5" s="25"/>
    </row>
    <row r="6" ht="22.8" customHeight="1" spans="1:8">
      <c r="A6" s="9"/>
      <c r="B6" s="32"/>
      <c r="C6" s="32"/>
      <c r="D6" s="32"/>
      <c r="E6" s="32"/>
      <c r="F6" s="32" t="s">
        <v>71</v>
      </c>
      <c r="G6" s="33">
        <f>G7</f>
        <v>86.43</v>
      </c>
      <c r="H6" s="26"/>
    </row>
    <row r="7" ht="22.8" customHeight="1" spans="1:8">
      <c r="A7" s="8"/>
      <c r="B7" s="34"/>
      <c r="C7" s="34"/>
      <c r="D7" s="34"/>
      <c r="E7" s="34"/>
      <c r="F7" s="34" t="s">
        <v>22</v>
      </c>
      <c r="G7" s="35">
        <f>G8</f>
        <v>86.43</v>
      </c>
      <c r="H7" s="24"/>
    </row>
    <row r="8" ht="22.8" customHeight="1" spans="1:8">
      <c r="A8" s="8"/>
      <c r="B8" s="34"/>
      <c r="C8" s="34"/>
      <c r="D8" s="34"/>
      <c r="E8" s="34"/>
      <c r="F8" s="34" t="s">
        <v>221</v>
      </c>
      <c r="G8" s="35">
        <f>G9+G11+G15</f>
        <v>86.43</v>
      </c>
      <c r="H8" s="24"/>
    </row>
    <row r="9" ht="22.8" customHeight="1" spans="1:8">
      <c r="A9" s="8"/>
      <c r="B9" s="34"/>
      <c r="C9" s="34"/>
      <c r="D9" s="34"/>
      <c r="E9" s="34"/>
      <c r="F9" s="34" t="s">
        <v>328</v>
      </c>
      <c r="G9" s="35">
        <f>G10</f>
        <v>26.46</v>
      </c>
      <c r="H9" s="25"/>
    </row>
    <row r="10" ht="22.8" customHeight="1" spans="1:8">
      <c r="A10" s="8"/>
      <c r="B10" s="34">
        <v>208</v>
      </c>
      <c r="C10" s="34">
        <v>6</v>
      </c>
      <c r="D10" s="34">
        <v>99</v>
      </c>
      <c r="E10" s="34">
        <v>501001</v>
      </c>
      <c r="F10" s="34" t="s">
        <v>329</v>
      </c>
      <c r="G10" s="36">
        <v>26.46</v>
      </c>
      <c r="H10" s="25"/>
    </row>
    <row r="11" ht="22.8" customHeight="1" spans="2:8">
      <c r="B11" s="34"/>
      <c r="C11" s="34"/>
      <c r="D11" s="34"/>
      <c r="E11" s="34"/>
      <c r="F11" s="34" t="s">
        <v>139</v>
      </c>
      <c r="G11" s="35">
        <f>SUM(G12:G14)</f>
        <v>39.97</v>
      </c>
      <c r="H11" s="25"/>
    </row>
    <row r="12" ht="22.8" customHeight="1" spans="1:8">
      <c r="A12" s="8"/>
      <c r="B12" s="34" t="s">
        <v>104</v>
      </c>
      <c r="C12" s="34" t="s">
        <v>84</v>
      </c>
      <c r="D12" s="34" t="s">
        <v>92</v>
      </c>
      <c r="E12" s="34">
        <v>501001</v>
      </c>
      <c r="F12" s="34" t="s">
        <v>330</v>
      </c>
      <c r="G12" s="36">
        <v>25</v>
      </c>
      <c r="H12" s="25"/>
    </row>
    <row r="13" ht="22.8" customHeight="1" spans="1:8">
      <c r="A13" s="8"/>
      <c r="B13" s="34" t="s">
        <v>104</v>
      </c>
      <c r="C13" s="34" t="s">
        <v>84</v>
      </c>
      <c r="D13" s="34" t="s">
        <v>89</v>
      </c>
      <c r="E13" s="34">
        <v>501001</v>
      </c>
      <c r="F13" s="34" t="s">
        <v>331</v>
      </c>
      <c r="G13" s="36">
        <v>1.3</v>
      </c>
      <c r="H13" s="25"/>
    </row>
    <row r="14" ht="22.8" customHeight="1" spans="1:8">
      <c r="A14" s="8"/>
      <c r="B14" s="34" t="s">
        <v>104</v>
      </c>
      <c r="C14" s="34" t="s">
        <v>107</v>
      </c>
      <c r="D14" s="34" t="s">
        <v>92</v>
      </c>
      <c r="E14" s="34">
        <v>501001</v>
      </c>
      <c r="F14" s="34" t="s">
        <v>332</v>
      </c>
      <c r="G14" s="36">
        <v>13.67</v>
      </c>
      <c r="H14" s="25"/>
    </row>
    <row r="15" ht="22.8" customHeight="1" spans="2:8">
      <c r="B15" s="34"/>
      <c r="C15" s="34"/>
      <c r="D15" s="34"/>
      <c r="E15" s="34"/>
      <c r="F15" s="34" t="s">
        <v>151</v>
      </c>
      <c r="G15" s="35">
        <f>SUM(G16)</f>
        <v>20</v>
      </c>
      <c r="H15" s="25"/>
    </row>
    <row r="16" ht="22.8" customHeight="1" spans="1:8">
      <c r="A16" s="8"/>
      <c r="B16" s="34" t="s">
        <v>235</v>
      </c>
      <c r="C16" s="34" t="s">
        <v>111</v>
      </c>
      <c r="D16" s="34" t="s">
        <v>89</v>
      </c>
      <c r="E16" s="34">
        <v>501001</v>
      </c>
      <c r="F16" s="34" t="s">
        <v>333</v>
      </c>
      <c r="G16" s="36">
        <v>20</v>
      </c>
      <c r="H16" s="25"/>
    </row>
    <row r="17" ht="9.75" customHeight="1" spans="1:8">
      <c r="A17" s="19"/>
      <c r="B17" s="20"/>
      <c r="C17" s="20"/>
      <c r="D17" s="20"/>
      <c r="E17" s="20"/>
      <c r="F17" s="19"/>
      <c r="G17" s="19"/>
      <c r="H17" s="27"/>
    </row>
  </sheetData>
  <mergeCells count="8">
    <mergeCell ref="B1:D1"/>
    <mergeCell ref="B2:G2"/>
    <mergeCell ref="B3:F3"/>
    <mergeCell ref="B4:D4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23.5" customWidth="1"/>
    <col min="4" max="4" width="12.125" customWidth="1"/>
    <col min="5" max="5" width="12.25" customWidth="1"/>
    <col min="6" max="6" width="11.375" customWidth="1"/>
    <col min="7" max="7" width="14.5" customWidth="1"/>
    <col min="8" max="8" width="16.4083333333333" customWidth="1"/>
    <col min="9" max="9" width="17.625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334</v>
      </c>
      <c r="J1" s="6"/>
    </row>
    <row r="2" ht="22.8" customHeight="1" spans="1:10">
      <c r="A2" s="1"/>
      <c r="B2" s="3" t="s">
        <v>335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39" t="s">
        <v>4</v>
      </c>
      <c r="C3" s="39"/>
      <c r="D3" s="40"/>
      <c r="E3" s="40"/>
      <c r="F3" s="40"/>
      <c r="G3" s="40"/>
      <c r="H3" s="40"/>
      <c r="I3" s="40" t="s">
        <v>5</v>
      </c>
      <c r="J3" s="23"/>
    </row>
    <row r="4" ht="24.4" customHeight="1" spans="1:10">
      <c r="A4" s="6"/>
      <c r="B4" s="30" t="s">
        <v>336</v>
      </c>
      <c r="C4" s="30" t="s">
        <v>70</v>
      </c>
      <c r="D4" s="30" t="s">
        <v>337</v>
      </c>
      <c r="E4" s="30"/>
      <c r="F4" s="30"/>
      <c r="G4" s="30"/>
      <c r="H4" s="30"/>
      <c r="I4" s="30"/>
      <c r="J4" s="24"/>
    </row>
    <row r="5" ht="24.4" customHeight="1" spans="1:10">
      <c r="A5" s="8"/>
      <c r="B5" s="30"/>
      <c r="C5" s="30"/>
      <c r="D5" s="30" t="s">
        <v>58</v>
      </c>
      <c r="E5" s="31" t="s">
        <v>338</v>
      </c>
      <c r="F5" s="30" t="s">
        <v>339</v>
      </c>
      <c r="G5" s="30"/>
      <c r="H5" s="30"/>
      <c r="I5" s="30" t="s">
        <v>340</v>
      </c>
      <c r="J5" s="24"/>
    </row>
    <row r="6" ht="24.4" customHeight="1" spans="1:10">
      <c r="A6" s="8"/>
      <c r="B6" s="30"/>
      <c r="C6" s="30"/>
      <c r="D6" s="30"/>
      <c r="E6" s="31"/>
      <c r="F6" s="30" t="s">
        <v>166</v>
      </c>
      <c r="G6" s="30" t="s">
        <v>341</v>
      </c>
      <c r="H6" s="30" t="s">
        <v>342</v>
      </c>
      <c r="I6" s="30"/>
      <c r="J6" s="25"/>
    </row>
    <row r="7" ht="22.8" customHeight="1" spans="1:10">
      <c r="A7" s="9"/>
      <c r="B7" s="32"/>
      <c r="C7" s="32" t="s">
        <v>71</v>
      </c>
      <c r="D7" s="33">
        <f t="shared" ref="D7:I7" si="0">D8</f>
        <v>25.23</v>
      </c>
      <c r="E7" s="33">
        <f t="shared" si="0"/>
        <v>0</v>
      </c>
      <c r="F7" s="33">
        <f t="shared" si="0"/>
        <v>4.93</v>
      </c>
      <c r="G7" s="33">
        <f t="shared" si="0"/>
        <v>0</v>
      </c>
      <c r="H7" s="33">
        <f t="shared" si="0"/>
        <v>4.93</v>
      </c>
      <c r="I7" s="33">
        <f t="shared" si="0"/>
        <v>20.3</v>
      </c>
      <c r="J7" s="26"/>
    </row>
    <row r="8" ht="22.8" customHeight="1" spans="1:10">
      <c r="A8" s="8"/>
      <c r="B8" s="34"/>
      <c r="C8" s="34" t="s">
        <v>22</v>
      </c>
      <c r="D8" s="35">
        <f t="shared" ref="D8:I8" si="1">D9</f>
        <v>25.23</v>
      </c>
      <c r="E8" s="35">
        <f t="shared" si="1"/>
        <v>0</v>
      </c>
      <c r="F8" s="35">
        <f t="shared" si="1"/>
        <v>4.93</v>
      </c>
      <c r="G8" s="35">
        <f t="shared" si="1"/>
        <v>0</v>
      </c>
      <c r="H8" s="35">
        <f t="shared" si="1"/>
        <v>4.93</v>
      </c>
      <c r="I8" s="35">
        <f t="shared" si="1"/>
        <v>20.3</v>
      </c>
      <c r="J8" s="24"/>
    </row>
    <row r="9" ht="22.8" customHeight="1" spans="1:10">
      <c r="A9" s="8"/>
      <c r="B9" s="34">
        <v>501001</v>
      </c>
      <c r="C9" s="34" t="s">
        <v>343</v>
      </c>
      <c r="D9" s="35">
        <f>E9+F9+I9</f>
        <v>25.23</v>
      </c>
      <c r="E9" s="36"/>
      <c r="F9" s="36">
        <f>G9+H9</f>
        <v>4.93</v>
      </c>
      <c r="G9" s="36"/>
      <c r="H9" s="36">
        <v>4.93</v>
      </c>
      <c r="I9" s="36">
        <v>20.3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0.6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344</v>
      </c>
      <c r="J1" s="6"/>
    </row>
    <row r="2" ht="22.8" customHeight="1" spans="1:10">
      <c r="A2" s="1"/>
      <c r="B2" s="3" t="s">
        <v>345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346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8">
        <f>G8</f>
        <v>0</v>
      </c>
      <c r="H7" s="38">
        <f>H8</f>
        <v>0</v>
      </c>
      <c r="I7" s="38">
        <f>I8</f>
        <v>0</v>
      </c>
      <c r="J7" s="26"/>
    </row>
    <row r="8" ht="22.8" customHeight="1" spans="1:10">
      <c r="A8" s="8"/>
      <c r="B8" s="13"/>
      <c r="C8" s="13"/>
      <c r="D8" s="13"/>
      <c r="E8" s="13">
        <v>501001</v>
      </c>
      <c r="F8" s="13" t="s">
        <v>343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135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2.125" customWidth="1"/>
    <col min="3" max="3" width="20.75" customWidth="1"/>
    <col min="4" max="7" width="16.4083333333333" customWidth="1"/>
    <col min="8" max="8" width="14.75" customWidth="1"/>
    <col min="9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347</v>
      </c>
      <c r="J1" s="6"/>
    </row>
    <row r="2" ht="22.8" customHeight="1" spans="1:10">
      <c r="A2" s="1"/>
      <c r="B2" s="3" t="s">
        <v>348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30" t="s">
        <v>336</v>
      </c>
      <c r="C4" s="30" t="s">
        <v>70</v>
      </c>
      <c r="D4" s="30" t="s">
        <v>337</v>
      </c>
      <c r="E4" s="30"/>
      <c r="F4" s="30"/>
      <c r="G4" s="30"/>
      <c r="H4" s="30"/>
      <c r="I4" s="30"/>
      <c r="J4" s="24"/>
    </row>
    <row r="5" ht="24.4" customHeight="1" spans="1:10">
      <c r="A5" s="8"/>
      <c r="B5" s="30"/>
      <c r="C5" s="30"/>
      <c r="D5" s="30" t="s">
        <v>58</v>
      </c>
      <c r="E5" s="31" t="s">
        <v>338</v>
      </c>
      <c r="F5" s="30" t="s">
        <v>339</v>
      </c>
      <c r="G5" s="30"/>
      <c r="H5" s="30"/>
      <c r="I5" s="30" t="s">
        <v>340</v>
      </c>
      <c r="J5" s="24"/>
    </row>
    <row r="6" ht="24.4" customHeight="1" spans="1:10">
      <c r="A6" s="8"/>
      <c r="B6" s="30"/>
      <c r="C6" s="30"/>
      <c r="D6" s="30"/>
      <c r="E6" s="31"/>
      <c r="F6" s="30" t="s">
        <v>166</v>
      </c>
      <c r="G6" s="30" t="s">
        <v>341</v>
      </c>
      <c r="H6" s="30" t="s">
        <v>342</v>
      </c>
      <c r="I6" s="30"/>
      <c r="J6" s="25"/>
    </row>
    <row r="7" ht="22.8" customHeight="1" spans="1:10">
      <c r="A7" s="9"/>
      <c r="B7" s="32"/>
      <c r="C7" s="32" t="s">
        <v>71</v>
      </c>
      <c r="D7" s="33">
        <f t="shared" ref="D7:I7" si="0">D8</f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26"/>
    </row>
    <row r="8" ht="22.8" customHeight="1" spans="1:10">
      <c r="A8" s="8"/>
      <c r="B8" s="34">
        <v>501001</v>
      </c>
      <c r="C8" s="34" t="s">
        <v>343</v>
      </c>
      <c r="D8" s="35">
        <f t="shared" ref="D8:I8" si="1">SUM(D9)</f>
        <v>0</v>
      </c>
      <c r="E8" s="35">
        <f t="shared" si="1"/>
        <v>0</v>
      </c>
      <c r="F8" s="35">
        <f t="shared" si="1"/>
        <v>0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24"/>
    </row>
    <row r="9" ht="22.8" customHeight="1" spans="1:10">
      <c r="A9" s="8"/>
      <c r="B9" s="34"/>
      <c r="C9" s="34" t="s">
        <v>349</v>
      </c>
      <c r="D9" s="35">
        <f>E9+F9+I9</f>
        <v>0</v>
      </c>
      <c r="E9" s="36"/>
      <c r="F9" s="37">
        <f>G9+H9</f>
        <v>0</v>
      </c>
      <c r="G9" s="36"/>
      <c r="H9" s="36"/>
      <c r="I9" s="36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350</v>
      </c>
      <c r="J1" s="6"/>
    </row>
    <row r="2" ht="22.8" customHeight="1" spans="1:10">
      <c r="A2" s="1"/>
      <c r="B2" s="3" t="s">
        <v>351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352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>
        <v>501001</v>
      </c>
      <c r="F8" s="13" t="s">
        <v>343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135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2022-03-17T08:51:51Z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2052-11.1.0.10314</vt:lpwstr>
  </property>
</Properties>
</file>