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<sst xmlns="http://schemas.openxmlformats.org/spreadsheetml/2006/main" count="740" uniqueCount="325">
  <si>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</si>
  <si>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</si>
  <si>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</si>
  <si>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</si>
  <si>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</si>
  <si>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</si>
  <si>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</si>
  <si>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</si>
  <si>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</si>
  <si>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</si>
  <si>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</si>
  <si>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</si>
  <si>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</si>
  <si>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</si>
  <si>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</si>
  <si>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</si>
  <si>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</si>
  <si>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</si>
  <si>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</si>
  <si>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</si>
  <si>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</si>
  <si>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</si>
  <si>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</si>
  <si>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</si>
  <si>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</si>
  <si>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</si>
  <si>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</si>
  <si>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</si>
  <si>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</si>
  <si>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</si>
  <si>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</si>
  <si>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</si>
  <si>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</si>
  <si>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</si>
  <si>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</si>
  <si>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</si>
  <si>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</si>
  <si>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</si>
  <si>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</si>
  <si>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</si>
  <si>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</si>
  <si>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</si>
  <si>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</si>
  <si>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</si>
  <si>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</si>
  <si>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</si>
  <si>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</si>
  <si>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</si>
  <si>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</si>
  <si>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</si>
  <si>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</si>
  <si>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</si>
  <si>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</si>
  <si>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</si>
  <si>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</si>
  <si>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</si>
  <si>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</si>
  <si>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</si>
  <si>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</si>
  <si>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</si>
  <si>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</si>
  <si>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</si>
  <si>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</si>
  <si>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</si>
  <si>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</si>
  <si>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</si>
  <si>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</si>
  <si>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</si>
  <si>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</si>
  <si>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</si>
  <si>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</si>
  <si>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</si>
  <si>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旺苍县高阳镇人民政府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</si>
  <si>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</si>
  <si>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</si>
  <si>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</si>
  <si>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</si>
  <si>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</si>
  <si>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</si>
  <si>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</si>
  <si>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</si>
  <si>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</si>
  <si>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</si>
  <si>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</si>
  <si>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</si>
  <si>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</si>
  <si>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517001</t>
  </si>
  <si>
    <r>
      <rPr>
        <sz val="11"/>
        <rFont val="宋体"/>
        <charset val="134"/>
      </rPr>
      <t> 行政运行</t>
    </r>
  </si>
  <si>
    <t>32</t>
  </si>
  <si>
    <t>99</t>
  </si>
  <si>
    <r>
      <rPr>
        <sz val="11"/>
        <rFont val="宋体"/>
        <charset val="134"/>
      </rPr>
      <t> 其他组织事务支出</t>
    </r>
  </si>
  <si>
    <t>36</t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</si>
  <si>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</si>
  <si>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</si>
  <si>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</si>
  <si>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</si>
  <si>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</si>
  <si>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</si>
  <si>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</si>
  <si>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</si>
  <si>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16</t>
  </si>
  <si>
    <r>
      <rPr>
        <sz val="11"/>
        <rFont val="宋体"/>
        <charset val="134"/>
      </rPr>
      <t> 老龄卫生健康事务</t>
    </r>
  </si>
  <si>
    <t>其他污染防治支出</t>
  </si>
  <si>
    <t>14</t>
  </si>
  <si>
    <t>污水处理设施建设和运营</t>
  </si>
  <si>
    <t>213</t>
  </si>
  <si>
    <t>04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</si>
  <si>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</si>
  <si>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</si>
  <si>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9</t>
    </r>
  </si>
  <si>
    <t>其他水利支出</t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</si>
  <si>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</si>
  <si>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</si>
  <si>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其他农村综合改革支出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</si>
  <si>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</si>
  <si>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</si>
  <si>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</si>
  <si>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</si>
  <si>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</si>
  <si>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</si>
  <si>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</si>
  <si>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</si>
  <si>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</si>
  <si>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</si>
  <si>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</si>
  <si>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</si>
  <si>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</si>
  <si>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</si>
  <si>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</si>
  <si>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</si>
  <si>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</si>
  <si>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</si>
  <si>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</si>
  <si>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</si>
  <si>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</si>
  <si>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</si>
  <si>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</si>
  <si>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</si>
  <si>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</si>
  <si>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</si>
  <si>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</si>
  <si>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</si>
  <si>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</si>
  <si>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</si>
  <si>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</si>
  <si>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</si>
  <si>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</si>
  <si>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</si>
  <si>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</si>
  <si>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</si>
  <si>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</si>
  <si>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</si>
  <si>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</si>
  <si>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</si>
  <si>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</si>
  <si>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</si>
  <si>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</si>
  <si>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</si>
  <si>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</si>
  <si>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</si>
  <si>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</si>
  <si>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</si>
  <si>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</si>
  <si>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</si>
  <si>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</si>
  <si>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</si>
  <si>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旺苍县高阳镇人民政府</t>
  </si>
  <si>
    <t>  工资福利支出</t>
  </si>
  <si>
    <t>   基本工资</t>
  </si>
  <si>
    <t>   津贴补贴</t>
  </si>
  <si>
    <t>   奖金</t>
  </si>
  <si>
    <t>301</t>
  </si>
  <si>
    <t>    年终一次性奖励工资</t>
  </si>
  <si>
    <t>   绩效工资</t>
  </si>
  <si>
    <t>   机关事业单位基本养老保险缴费</t>
  </si>
  <si>
    <t>   职工基本医疗保险缴费</t>
  </si>
  <si>
    <t>   其他社会保障缴费</t>
  </si>
  <si>
    <t>12</t>
  </si>
  <si>
    <t>    失业保险</t>
  </si>
  <si>
    <t>    工伤保险</t>
  </si>
  <si>
    <t>   住房公积金</t>
  </si>
  <si>
    <t>  商品和服务支出</t>
  </si>
  <si>
    <t>   办公费</t>
  </si>
  <si>
    <t>   电费</t>
  </si>
  <si>
    <t>   邮电费</t>
  </si>
  <si>
    <t>   差旅费</t>
  </si>
  <si>
    <t>   公务接待费</t>
  </si>
  <si>
    <t>   工会经费</t>
  </si>
  <si>
    <t>   福利费</t>
  </si>
  <si>
    <t>   其他交通费用</t>
  </si>
  <si>
    <t>302</t>
  </si>
  <si>
    <t>39</t>
  </si>
  <si>
    <t>    公务用车改革补贴</t>
  </si>
  <si>
    <t>   其他商品和服务支出</t>
  </si>
  <si>
    <t>  对个人和家庭的补助</t>
  </si>
  <si>
    <t>   退休费</t>
  </si>
  <si>
    <t>   生活补助</t>
  </si>
  <si>
    <t>303</t>
  </si>
  <si>
    <t>    三支一扶</t>
  </si>
  <si>
    <t>    遗属补助</t>
  </si>
  <si>
    <t>    其他补助</t>
  </si>
  <si>
    <t>   奖励金</t>
  </si>
  <si>
    <t>   其他对个人和家庭的补助</t>
  </si>
  <si>
    <t>  其他支出</t>
  </si>
  <si>
    <t>其他资本性支出</t>
  </si>
  <si>
    <t>08</t>
  </si>
  <si>
    <t>   对民间非营利组织和群众性自治组织补贴</t>
  </si>
  <si>
    <t>表3</t>
  </si>
  <si>
    <t>一般公共预算支出预算表</t>
  </si>
  <si>
    <t>旺苍县高阳镇人民政府部门</t>
  </si>
  <si>
    <t>517</t>
  </si>
  <si>
    <t>表3-1</t>
  </si>
  <si>
    <t>一般公共预算基本支出预算表</t>
  </si>
  <si>
    <t>人员经费</t>
  </si>
  <si>
    <t>公用经费</t>
  </si>
  <si>
    <t>502001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</si>
  <si>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</si>
  <si>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</si>
  <si>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</si>
  <si>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</si>
  <si>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</si>
  <si>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</si>
  <si>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</si>
  <si>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</si>
  <si>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</si>
  <si>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</si>
  <si>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</si>
  <si>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</si>
  <si>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年终一次性奖励工资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</si>
  <si>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</si>
  <si>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</si>
  <si>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</si>
  <si>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</si>
  <si>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</si>
  <si>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</si>
  <si>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</si>
  <si>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</si>
  <si>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</si>
  <si>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</si>
  <si>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</si>
  <si>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</si>
  <si>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</si>
  <si>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</si>
  <si>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</si>
  <si>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</si>
  <si>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</si>
  <si>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</si>
  <si>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</si>
  <si>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</si>
  <si>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</si>
  <si>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</si>
  <si>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</si>
  <si>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</si>
  <si>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</si>
  <si>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</si>
  <si>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</si>
  <si>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</si>
  <si>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</si>
  <si>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</si>
  <si>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</si>
  <si>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</si>
  <si>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</si>
  <si>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</si>
  <si>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</si>
  <si>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</si>
  <si>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</si>
  <si>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</si>
  <si>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</si>
  <si>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</si>
  <si>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</si>
  <si>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</si>
  <si>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</si>
  <si>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</si>
  <si>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</si>
  <si>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</si>
  <si>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</si>
  <si>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</si>
  <si>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</si>
  <si>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</si>
  <si>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</si>
  <si>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</si>
  <si>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</si>
  <si>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</si>
  <si>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</si>
  <si>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</si>
  <si>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t>其他商品服务支出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</si>
  <si>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</si>
  <si>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</si>
  <si>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30301</t>
  </si>
  <si>
    <r>
      <rPr>
        <sz val="11"/>
        <rFont val="宋体"/>
        <charset val="134"/>
      </rPr>
      <t>  退休费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</si>
  <si>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</si>
  <si>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</si>
  <si>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</si>
  <si>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三支一扶</t>
    </r>
  </si>
  <si>
    <t>3030503</t>
  </si>
  <si>
    <r>
      <rPr>
        <sz val="11"/>
        <rFont val="宋体"/>
        <charset val="134"/>
      </rPr>
      <t>   遗属补助</t>
    </r>
  </si>
  <si>
    <t>其他补助</t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</si>
  <si>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</si>
  <si>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</si>
  <si>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</si>
  <si>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  其他对个人家庭补助</t>
  </si>
  <si>
    <t>对民间非营利组织和群众性自治组织补贴</t>
  </si>
  <si>
    <t>表3-2</t>
  </si>
  <si>
    <t>一般公共预算项目支出预算表</t>
  </si>
  <si>
    <t>金额</t>
  </si>
  <si>
    <t>节能环保支出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</si>
  <si>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</si>
  <si>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</si>
  <si>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</si>
  <si>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</si>
  <si>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</si>
  <si>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</si>
  <si>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</si>
  <si>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</si>
  <si>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</si>
  <si>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旺苍县高阳镇人民政府</t>
    </r>
  </si>
  <si>
    <t>表4</t>
  </si>
  <si>
    <t>政府性基金支出预算表</t>
  </si>
  <si>
    <t>本年政府性基金预算支出</t>
  </si>
  <si>
    <t> 城乡社区支出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</si>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</sst>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sz val="11"/>
      <name val="宋体"/>
      <charset val="1"/>
      <scheme val="minor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"/>
      <scheme val="minor"/>
    </font>
    <font>
      <b/>
      <sz val="16"/>
      <name val="黑体"/>
      <charset val="134"/>
    </font>
    <font>
      <sz val="11"/>
      <name val="宋体"/>
      <charset val="134"/>
      <scheme val="minor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FF2F7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0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17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22" borderId="18" applyNumberFormat="0" applyAlignment="0" applyProtection="0">
      <alignment vertical="center"/>
    </xf>
    <xf numFmtId="0" fontId="38" fillId="22" borderId="12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2" fillId="3" borderId="9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" fontId="13" fillId="3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8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3" fillId="0" borderId="9" xfId="0" applyNumberFormat="1" applyFont="1" applyFill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2" fillId="6" borderId="9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6" fillId="0" borderId="0" xfId="0" applyFont="1" applyFill="1" applyBorder="1" applyAlignment="1"/>
    <xf numFmtId="0" fontId="17" fillId="0" borderId="7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9640;&#38451;&#38215;&#32467;&#36716;&#32467;&#20313;&#21487;&#25191;&#34892;&#25351;&#26631;&#27169;&#26495;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可执行指标模板 (2)"/>
      <sheetName val="可执行指标模板"/>
      <sheetName val="Sheet1"/>
      <sheetName val="值集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2" sqref="C2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2"/>
    </row>
    <row r="2" ht="195.55" customHeight="1" spans="1:1">
      <c r="A2" s="93" t="s">
        <v>0</v>
      </c>
    </row>
    <row r="3" ht="146.65" customHeight="1" spans="1:1">
      <c r="A3" s="94">
        <v>44634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8" activePane="bottomLeft" state="frozen"/>
      <selection/>
      <selection pane="bottomLeft" activeCell="C26" sqref="C2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6.25" customHeight="1" spans="1:6">
      <c r="A1" s="76"/>
      <c r="B1" s="2"/>
      <c r="C1" s="28"/>
      <c r="D1" s="77"/>
      <c r="E1" s="2" t="s">
        <v>1</v>
      </c>
      <c r="F1" s="73" t="s">
        <v>2</v>
      </c>
    </row>
    <row r="2" ht="22.8" customHeight="1" spans="1:6">
      <c r="A2" s="77"/>
      <c r="B2" s="79" t="s">
        <v>3</v>
      </c>
      <c r="C2" s="79"/>
      <c r="D2" s="79"/>
      <c r="E2" s="79"/>
      <c r="F2" s="73"/>
    </row>
    <row r="3" ht="19.55" customHeight="1" spans="1:6">
      <c r="A3" s="80"/>
      <c r="B3" s="5" t="s">
        <v>4</v>
      </c>
      <c r="C3" s="57"/>
      <c r="D3" s="57"/>
      <c r="E3" s="81" t="s">
        <v>5</v>
      </c>
      <c r="F3" s="74"/>
    </row>
    <row r="4" ht="24.4" customHeight="1" spans="1:6">
      <c r="A4" s="82"/>
      <c r="B4" s="37" t="s">
        <v>6</v>
      </c>
      <c r="C4" s="37"/>
      <c r="D4" s="37" t="s">
        <v>7</v>
      </c>
      <c r="E4" s="37"/>
      <c r="F4" s="55"/>
    </row>
    <row r="5" ht="24.4" customHeight="1" spans="1:6">
      <c r="A5" s="82"/>
      <c r="B5" s="37" t="s">
        <v>8</v>
      </c>
      <c r="C5" s="37" t="s">
        <v>9</v>
      </c>
      <c r="D5" s="37" t="s">
        <v>8</v>
      </c>
      <c r="E5" s="37" t="s">
        <v>9</v>
      </c>
      <c r="F5" s="55"/>
    </row>
    <row r="6" ht="22.8" customHeight="1" spans="1:6">
      <c r="A6" s="6"/>
      <c r="B6" s="42" t="s">
        <v>10</v>
      </c>
      <c r="C6" s="43">
        <f>'1-1'!F7</f>
        <v>848.33</v>
      </c>
      <c r="D6" s="42" t="s">
        <v>11</v>
      </c>
      <c r="E6" s="45">
        <v>442.35</v>
      </c>
      <c r="F6" s="25"/>
    </row>
    <row r="7" ht="22.8" customHeight="1" spans="1:6">
      <c r="A7" s="6"/>
      <c r="B7" s="42" t="s">
        <v>12</v>
      </c>
      <c r="C7" s="43">
        <f>'1-1'!G7</f>
        <v>0</v>
      </c>
      <c r="D7" s="42" t="s">
        <v>13</v>
      </c>
      <c r="E7" s="45"/>
      <c r="F7" s="25"/>
    </row>
    <row r="8" ht="22.8" customHeight="1" spans="1:6">
      <c r="A8" s="6"/>
      <c r="B8" s="42" t="s">
        <v>14</v>
      </c>
      <c r="C8" s="43">
        <f>'1-1'!H7</f>
        <v>0</v>
      </c>
      <c r="D8" s="42" t="s">
        <v>15</v>
      </c>
      <c r="E8" s="45"/>
      <c r="F8" s="25"/>
    </row>
    <row r="9" ht="22.8" customHeight="1" spans="1:6">
      <c r="A9" s="6"/>
      <c r="B9" s="42" t="s">
        <v>16</v>
      </c>
      <c r="C9" s="43">
        <f>'1-1'!I7</f>
        <v>0</v>
      </c>
      <c r="D9" s="42" t="s">
        <v>17</v>
      </c>
      <c r="E9" s="45"/>
      <c r="F9" s="25"/>
    </row>
    <row r="10" ht="22.8" customHeight="1" spans="1:6">
      <c r="A10" s="6"/>
      <c r="B10" s="42" t="s">
        <v>18</v>
      </c>
      <c r="C10" s="43">
        <f>'1-1'!J7</f>
        <v>0</v>
      </c>
      <c r="D10" s="42" t="s">
        <v>19</v>
      </c>
      <c r="E10" s="45"/>
      <c r="F10" s="25"/>
    </row>
    <row r="11" ht="22.8" customHeight="1" spans="1:6">
      <c r="A11" s="6"/>
      <c r="B11" s="42" t="s">
        <v>20</v>
      </c>
      <c r="C11" s="43">
        <f>'1-1'!K7</f>
        <v>0</v>
      </c>
      <c r="D11" s="42" t="s">
        <v>21</v>
      </c>
      <c r="E11" s="45"/>
      <c r="F11" s="25"/>
    </row>
    <row r="12" ht="22.8" customHeight="1" spans="1:6">
      <c r="A12" s="6"/>
      <c r="B12" s="42" t="s">
        <v>22</v>
      </c>
      <c r="C12" s="45"/>
      <c r="D12" s="42" t="s">
        <v>23</v>
      </c>
      <c r="E12" s="45"/>
      <c r="F12" s="25"/>
    </row>
    <row r="13" ht="22.8" customHeight="1" spans="1:6">
      <c r="A13" s="6"/>
      <c r="B13" s="42" t="s">
        <v>22</v>
      </c>
      <c r="C13" s="45"/>
      <c r="D13" s="42" t="s">
        <v>24</v>
      </c>
      <c r="E13" s="45">
        <v>66.11</v>
      </c>
      <c r="F13" s="25"/>
    </row>
    <row r="14" ht="22.8" customHeight="1" spans="1:6">
      <c r="A14" s="6"/>
      <c r="B14" s="42" t="s">
        <v>22</v>
      </c>
      <c r="C14" s="45"/>
      <c r="D14" s="42" t="s">
        <v>25</v>
      </c>
      <c r="E14" s="45"/>
      <c r="F14" s="25"/>
    </row>
    <row r="15" ht="22.8" customHeight="1" spans="1:6">
      <c r="A15" s="6"/>
      <c r="B15" s="42" t="s">
        <v>22</v>
      </c>
      <c r="C15" s="45"/>
      <c r="D15" s="42" t="s">
        <v>26</v>
      </c>
      <c r="E15" s="45">
        <v>29.12</v>
      </c>
      <c r="F15" s="25"/>
    </row>
    <row r="16" ht="22.8" customHeight="1" spans="1:6">
      <c r="A16" s="6"/>
      <c r="B16" s="42" t="s">
        <v>22</v>
      </c>
      <c r="C16" s="45"/>
      <c r="D16" s="42" t="s">
        <v>27</v>
      </c>
      <c r="E16" s="45">
        <v>0.6</v>
      </c>
      <c r="F16" s="25"/>
    </row>
    <row r="17" ht="22.8" customHeight="1" spans="1:6">
      <c r="A17" s="6"/>
      <c r="B17" s="42" t="s">
        <v>22</v>
      </c>
      <c r="C17" s="45"/>
      <c r="D17" s="42" t="s">
        <v>28</v>
      </c>
      <c r="E17" s="45">
        <v>8</v>
      </c>
      <c r="F17" s="25"/>
    </row>
    <row r="18" ht="22.8" customHeight="1" spans="1:6">
      <c r="A18" s="6"/>
      <c r="B18" s="42" t="s">
        <v>22</v>
      </c>
      <c r="C18" s="45"/>
      <c r="D18" s="42" t="s">
        <v>29</v>
      </c>
      <c r="E18" s="45">
        <v>398.41</v>
      </c>
      <c r="F18" s="25"/>
    </row>
    <row r="19" ht="22.8" customHeight="1" spans="1:6">
      <c r="A19" s="6"/>
      <c r="B19" s="42" t="s">
        <v>22</v>
      </c>
      <c r="C19" s="45"/>
      <c r="D19" s="42" t="s">
        <v>30</v>
      </c>
      <c r="E19" s="45"/>
      <c r="F19" s="25"/>
    </row>
    <row r="20" ht="22.8" customHeight="1" spans="1:6">
      <c r="A20" s="6"/>
      <c r="B20" s="42" t="s">
        <v>22</v>
      </c>
      <c r="C20" s="45"/>
      <c r="D20" s="42" t="s">
        <v>31</v>
      </c>
      <c r="E20" s="45"/>
      <c r="F20" s="25"/>
    </row>
    <row r="21" ht="22.8" customHeight="1" spans="1:6">
      <c r="A21" s="6"/>
      <c r="B21" s="42" t="s">
        <v>22</v>
      </c>
      <c r="C21" s="45"/>
      <c r="D21" s="42" t="s">
        <v>32</v>
      </c>
      <c r="E21" s="45"/>
      <c r="F21" s="25"/>
    </row>
    <row r="22" ht="22.8" customHeight="1" spans="1:6">
      <c r="A22" s="6"/>
      <c r="B22" s="42" t="s">
        <v>22</v>
      </c>
      <c r="C22" s="45"/>
      <c r="D22" s="42" t="s">
        <v>33</v>
      </c>
      <c r="E22" s="45"/>
      <c r="F22" s="25"/>
    </row>
    <row r="23" ht="22.8" customHeight="1" spans="1:6">
      <c r="A23" s="6"/>
      <c r="B23" s="42" t="s">
        <v>22</v>
      </c>
      <c r="C23" s="45"/>
      <c r="D23" s="42" t="s">
        <v>34</v>
      </c>
      <c r="E23" s="45"/>
      <c r="F23" s="25"/>
    </row>
    <row r="24" ht="22.8" customHeight="1" spans="1:6">
      <c r="A24" s="6"/>
      <c r="B24" s="42" t="s">
        <v>22</v>
      </c>
      <c r="C24" s="45"/>
      <c r="D24" s="42" t="s">
        <v>35</v>
      </c>
      <c r="E24" s="45"/>
      <c r="F24" s="25"/>
    </row>
    <row r="25" ht="22.8" customHeight="1" spans="1:6">
      <c r="A25" s="6"/>
      <c r="B25" s="42" t="s">
        <v>22</v>
      </c>
      <c r="C25" s="45"/>
      <c r="D25" s="42" t="s">
        <v>36</v>
      </c>
      <c r="E25" s="45">
        <v>39.65</v>
      </c>
      <c r="F25" s="25"/>
    </row>
    <row r="26" ht="22.8" customHeight="1" spans="1:6">
      <c r="A26" s="6"/>
      <c r="B26" s="42" t="s">
        <v>22</v>
      </c>
      <c r="C26" s="45"/>
      <c r="D26" s="42" t="s">
        <v>37</v>
      </c>
      <c r="E26" s="45"/>
      <c r="F26" s="25"/>
    </row>
    <row r="27" ht="22.8" customHeight="1" spans="1:6">
      <c r="A27" s="6"/>
      <c r="B27" s="42" t="s">
        <v>22</v>
      </c>
      <c r="C27" s="45"/>
      <c r="D27" s="42" t="s">
        <v>38</v>
      </c>
      <c r="E27" s="45"/>
      <c r="F27" s="25"/>
    </row>
    <row r="28" ht="22.8" customHeight="1" spans="1:6">
      <c r="A28" s="6"/>
      <c r="B28" s="42" t="s">
        <v>22</v>
      </c>
      <c r="C28" s="45"/>
      <c r="D28" s="42" t="s">
        <v>39</v>
      </c>
      <c r="E28" s="45"/>
      <c r="F28" s="25"/>
    </row>
    <row r="29" ht="22.8" customHeight="1" spans="1:6">
      <c r="A29" s="6"/>
      <c r="B29" s="42" t="s">
        <v>22</v>
      </c>
      <c r="C29" s="45"/>
      <c r="D29" s="42" t="s">
        <v>40</v>
      </c>
      <c r="E29" s="45"/>
      <c r="F29" s="25"/>
    </row>
    <row r="30" ht="22.8" customHeight="1" spans="1:6">
      <c r="A30" s="6"/>
      <c r="B30" s="42" t="s">
        <v>22</v>
      </c>
      <c r="C30" s="45"/>
      <c r="D30" s="42" t="s">
        <v>41</v>
      </c>
      <c r="E30" s="45"/>
      <c r="F30" s="25"/>
    </row>
    <row r="31" ht="22.8" customHeight="1" spans="1:6">
      <c r="A31" s="6"/>
      <c r="B31" s="42" t="s">
        <v>22</v>
      </c>
      <c r="C31" s="45"/>
      <c r="D31" s="42" t="s">
        <v>42</v>
      </c>
      <c r="E31" s="45"/>
      <c r="F31" s="25"/>
    </row>
    <row r="32" ht="22.8" customHeight="1" spans="1:6">
      <c r="A32" s="6"/>
      <c r="B32" s="42" t="s">
        <v>22</v>
      </c>
      <c r="C32" s="45"/>
      <c r="D32" s="42" t="s">
        <v>43</v>
      </c>
      <c r="E32" s="45"/>
      <c r="F32" s="25"/>
    </row>
    <row r="33" ht="22.8" customHeight="1" spans="1:6">
      <c r="A33" s="6"/>
      <c r="B33" s="42" t="s">
        <v>22</v>
      </c>
      <c r="C33" s="45"/>
      <c r="D33" s="42" t="s">
        <v>44</v>
      </c>
      <c r="E33" s="45"/>
      <c r="F33" s="25"/>
    </row>
    <row r="34" ht="22.8" customHeight="1" spans="1:6">
      <c r="A34" s="6"/>
      <c r="B34" s="42" t="s">
        <v>22</v>
      </c>
      <c r="C34" s="45"/>
      <c r="D34" s="42" t="s">
        <v>45</v>
      </c>
      <c r="E34" s="45"/>
      <c r="F34" s="25"/>
    </row>
    <row r="35" ht="22.8" customHeight="1" spans="1:6">
      <c r="A35" s="6"/>
      <c r="B35" s="42" t="s">
        <v>22</v>
      </c>
      <c r="C35" s="45"/>
      <c r="D35" s="42" t="s">
        <v>46</v>
      </c>
      <c r="E35" s="45"/>
      <c r="F35" s="25"/>
    </row>
    <row r="36" ht="22.8" customHeight="1" spans="1:6">
      <c r="A36" s="9"/>
      <c r="B36" s="39" t="s">
        <v>47</v>
      </c>
      <c r="C36" s="40">
        <f>SUM(C6:C35)</f>
        <v>848.33</v>
      </c>
      <c r="D36" s="39" t="s">
        <v>48</v>
      </c>
      <c r="E36" s="40">
        <f>SUM(E6:E35)</f>
        <v>984.24</v>
      </c>
      <c r="F36" s="26"/>
    </row>
    <row r="37" ht="22.8" customHeight="1" spans="1:6">
      <c r="A37" s="6"/>
      <c r="B37" s="42" t="s">
        <v>49</v>
      </c>
      <c r="C37" s="43">
        <f>'1-1'!N7</f>
        <v>0</v>
      </c>
      <c r="D37" s="42" t="s">
        <v>50</v>
      </c>
      <c r="E37" s="45"/>
      <c r="F37" s="85"/>
    </row>
    <row r="38" ht="22.8" customHeight="1" spans="1:6">
      <c r="A38" s="86"/>
      <c r="B38" s="42" t="s">
        <v>51</v>
      </c>
      <c r="C38" s="43">
        <f>'1-1'!E7</f>
        <v>135.91</v>
      </c>
      <c r="D38" s="42" t="s">
        <v>52</v>
      </c>
      <c r="E38" s="45"/>
      <c r="F38" s="85"/>
    </row>
    <row r="39" ht="22.8" customHeight="1" spans="1:6">
      <c r="A39" s="86"/>
      <c r="B39" s="87"/>
      <c r="C39" s="87"/>
      <c r="D39" s="42" t="s">
        <v>53</v>
      </c>
      <c r="E39" s="45"/>
      <c r="F39" s="85"/>
    </row>
    <row r="40" ht="22.8" customHeight="1" spans="1:6">
      <c r="A40" s="88"/>
      <c r="B40" s="39" t="s">
        <v>54</v>
      </c>
      <c r="C40" s="40">
        <f>C38+C36</f>
        <v>984.24</v>
      </c>
      <c r="D40" s="39" t="s">
        <v>55</v>
      </c>
      <c r="E40" s="40">
        <f>E36+E37+E39</f>
        <v>984.24</v>
      </c>
      <c r="F40" s="89"/>
    </row>
    <row r="41" ht="9.75" customHeight="1" spans="1:6">
      <c r="A41" s="83"/>
      <c r="B41" s="83"/>
      <c r="C41" s="90"/>
      <c r="D41" s="90"/>
      <c r="E41" s="83"/>
      <c r="F41" s="9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opLeftCell="B1" workbookViewId="0">
      <pane ySplit="6" topLeftCell="A7" activePane="bottomLeft" state="frozen"/>
      <selection/>
      <selection pane="bottomLeft" activeCell="C15" sqref="C15"/>
    </sheetView>
  </sheetViews>
  <sheetFormatPr defaultColWidth="10" defaultRowHeight="13.5"/>
  <cols>
    <col min="1" max="1" width="1.53333333333333" customWidth="1"/>
    <col min="2" max="2" width="11.8166666666667" customWidth="1"/>
    <col min="3" max="3" width="27.8" customWidth="1"/>
    <col min="4" max="4" width="10.1166666666667" customWidth="1"/>
    <col min="5" max="5" width="12.2083333333333" customWidth="1"/>
    <col min="6" max="6" width="10.4333333333333" customWidth="1"/>
    <col min="7" max="7" width="9.79166666666667" customWidth="1"/>
    <col min="8" max="8" width="9.14166666666667" customWidth="1"/>
    <col min="9" max="9" width="8.5" customWidth="1"/>
    <col min="10" max="10" width="8.01666666666667" customWidth="1"/>
    <col min="11" max="11" width="7.20833333333333" customWidth="1"/>
    <col min="12" max="12" width="5.91666666666667" customWidth="1"/>
    <col min="13" max="13" width="9.14166666666667" customWidth="1"/>
    <col min="14" max="14" width="10.27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70"/>
      <c r="G3" s="4"/>
      <c r="H3" s="70"/>
      <c r="I3" s="70"/>
      <c r="J3" s="70"/>
      <c r="K3" s="70"/>
      <c r="L3" s="70"/>
      <c r="M3" s="70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984.24</v>
      </c>
      <c r="E7" s="31">
        <f t="shared" ref="E7:N7" si="0">E8</f>
        <v>135.91</v>
      </c>
      <c r="F7" s="31">
        <f t="shared" si="0"/>
        <v>848.33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984.24</v>
      </c>
      <c r="E8" s="16">
        <f t="shared" ref="E8:N8" si="1">SUM(E9)</f>
        <v>135.91</v>
      </c>
      <c r="F8" s="16">
        <f t="shared" si="1"/>
        <v>848.33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517001</v>
      </c>
      <c r="C9" s="13" t="s">
        <v>72</v>
      </c>
      <c r="D9" s="17">
        <f>SUM(E9:N9)</f>
        <v>984.24</v>
      </c>
      <c r="E9" s="18">
        <v>135.91</v>
      </c>
      <c r="F9" s="18">
        <v>848.33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275" right="0.354166666666667" top="0.270000010728836" bottom="0.270000010728836" header="0.156944444444444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70"/>
      <c r="J3" s="70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984.24</v>
      </c>
      <c r="H7" s="31">
        <f>H8</f>
        <v>975.64</v>
      </c>
      <c r="I7" s="31">
        <f>I8</f>
        <v>8.6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984.24</v>
      </c>
      <c r="H8" s="16">
        <f>H9</f>
        <v>975.64</v>
      </c>
      <c r="I8" s="16">
        <f>I9</f>
        <v>8.6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SUM(G10:G22)</f>
        <v>984.24</v>
      </c>
      <c r="H9" s="16">
        <f>SUM(H10:H22)</f>
        <v>975.64</v>
      </c>
      <c r="I9" s="16">
        <f>SUM(I10:I19)</f>
        <v>8.6</v>
      </c>
      <c r="J9" s="16">
        <f>SUM(J10:J19)</f>
        <v>0</v>
      </c>
      <c r="K9" s="16">
        <f>SUM(K10:K19)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>SUM(H10:K10)</f>
        <v>396.87</v>
      </c>
      <c r="H10" s="18">
        <v>396.87</v>
      </c>
      <c r="I10" s="18"/>
      <c r="J10" s="18"/>
      <c r="K10" s="18"/>
      <c r="L10" s="25"/>
    </row>
    <row r="11" ht="22.8" customHeight="1" spans="1:12">
      <c r="A11" s="8"/>
      <c r="B11" s="13" t="s">
        <v>83</v>
      </c>
      <c r="C11" s="13" t="s">
        <v>88</v>
      </c>
      <c r="D11" s="13" t="s">
        <v>89</v>
      </c>
      <c r="E11" s="13" t="s">
        <v>86</v>
      </c>
      <c r="F11" s="13" t="s">
        <v>90</v>
      </c>
      <c r="G11" s="16">
        <f t="shared" ref="G11:G22" si="0">SUM(H11:K11)</f>
        <v>37.48</v>
      </c>
      <c r="H11" s="18">
        <v>37.48</v>
      </c>
      <c r="I11" s="18"/>
      <c r="J11" s="18"/>
      <c r="K11" s="18"/>
      <c r="L11" s="25"/>
    </row>
    <row r="12" ht="22.8" customHeight="1" spans="1:12">
      <c r="A12" s="8"/>
      <c r="B12" s="13" t="s">
        <v>83</v>
      </c>
      <c r="C12" s="13" t="s">
        <v>91</v>
      </c>
      <c r="D12" s="13" t="s">
        <v>92</v>
      </c>
      <c r="E12" s="13" t="s">
        <v>86</v>
      </c>
      <c r="F12" s="13" t="s">
        <v>93</v>
      </c>
      <c r="G12" s="16">
        <f t="shared" si="0"/>
        <v>8</v>
      </c>
      <c r="H12" s="18">
        <v>8</v>
      </c>
      <c r="I12" s="18"/>
      <c r="J12" s="18"/>
      <c r="K12" s="18"/>
      <c r="L12" s="25"/>
    </row>
    <row r="13" ht="22.8" customHeight="1" spans="1:12">
      <c r="A13" s="8"/>
      <c r="B13" s="13" t="s">
        <v>94</v>
      </c>
      <c r="C13" s="13" t="s">
        <v>95</v>
      </c>
      <c r="D13" s="13" t="s">
        <v>95</v>
      </c>
      <c r="E13" s="13" t="s">
        <v>86</v>
      </c>
      <c r="F13" s="13" t="s">
        <v>96</v>
      </c>
      <c r="G13" s="16">
        <f t="shared" si="0"/>
        <v>66.11</v>
      </c>
      <c r="H13" s="18">
        <v>66.11</v>
      </c>
      <c r="I13" s="18"/>
      <c r="J13" s="18"/>
      <c r="K13" s="18"/>
      <c r="L13" s="25"/>
    </row>
    <row r="14" ht="22.8" customHeight="1" spans="1:12">
      <c r="A14" s="8"/>
      <c r="B14" s="13" t="s">
        <v>97</v>
      </c>
      <c r="C14" s="13" t="s">
        <v>98</v>
      </c>
      <c r="D14" s="13" t="s">
        <v>85</v>
      </c>
      <c r="E14" s="13" t="s">
        <v>86</v>
      </c>
      <c r="F14" s="13" t="s">
        <v>99</v>
      </c>
      <c r="G14" s="16">
        <f t="shared" si="0"/>
        <v>27.12</v>
      </c>
      <c r="H14" s="18">
        <v>27.12</v>
      </c>
      <c r="I14" s="18"/>
      <c r="J14" s="18"/>
      <c r="K14" s="18"/>
      <c r="L14" s="25"/>
    </row>
    <row r="15" ht="22.8" customHeight="1" spans="1:12">
      <c r="A15" s="8"/>
      <c r="B15" s="13" t="s">
        <v>97</v>
      </c>
      <c r="C15" s="13" t="s">
        <v>100</v>
      </c>
      <c r="D15" s="13" t="s">
        <v>85</v>
      </c>
      <c r="E15" s="13" t="s">
        <v>86</v>
      </c>
      <c r="F15" s="13" t="s">
        <v>101</v>
      </c>
      <c r="G15" s="16">
        <f t="shared" si="0"/>
        <v>2</v>
      </c>
      <c r="H15" s="18">
        <v>2</v>
      </c>
      <c r="I15" s="18"/>
      <c r="J15" s="18"/>
      <c r="K15" s="18"/>
      <c r="L15" s="25"/>
    </row>
    <row r="16" ht="22.8" customHeight="1" spans="1:12">
      <c r="A16" s="8"/>
      <c r="B16" s="13">
        <v>211</v>
      </c>
      <c r="C16" s="34" t="s">
        <v>84</v>
      </c>
      <c r="D16" s="13">
        <v>99</v>
      </c>
      <c r="E16" s="13" t="s">
        <v>86</v>
      </c>
      <c r="F16" s="13" t="s">
        <v>102</v>
      </c>
      <c r="G16" s="16">
        <f t="shared" si="0"/>
        <v>0.6</v>
      </c>
      <c r="H16" s="18"/>
      <c r="I16" s="18">
        <v>0.6</v>
      </c>
      <c r="J16" s="18"/>
      <c r="K16" s="18"/>
      <c r="L16" s="25"/>
    </row>
    <row r="17" ht="22.8" customHeight="1" spans="1:12">
      <c r="A17" s="8"/>
      <c r="B17" s="13">
        <v>212</v>
      </c>
      <c r="C17" s="34" t="s">
        <v>103</v>
      </c>
      <c r="D17" s="34" t="s">
        <v>85</v>
      </c>
      <c r="E17" s="13" t="s">
        <v>86</v>
      </c>
      <c r="F17" s="13" t="s">
        <v>104</v>
      </c>
      <c r="G17" s="16">
        <f t="shared" si="0"/>
        <v>8</v>
      </c>
      <c r="H17" s="18"/>
      <c r="I17" s="18">
        <v>8</v>
      </c>
      <c r="J17" s="18"/>
      <c r="K17" s="18"/>
      <c r="L17" s="25"/>
    </row>
    <row r="18" ht="22.8" customHeight="1" spans="1:12">
      <c r="A18" s="8"/>
      <c r="B18" s="13" t="s">
        <v>105</v>
      </c>
      <c r="C18" s="13" t="s">
        <v>85</v>
      </c>
      <c r="D18" s="13" t="s">
        <v>106</v>
      </c>
      <c r="E18" s="13" t="s">
        <v>86</v>
      </c>
      <c r="F18" s="13" t="s">
        <v>107</v>
      </c>
      <c r="G18" s="16">
        <f t="shared" si="0"/>
        <v>74.94</v>
      </c>
      <c r="H18" s="18">
        <v>74.94</v>
      </c>
      <c r="I18" s="18"/>
      <c r="J18" s="18"/>
      <c r="K18" s="18"/>
      <c r="L18" s="25"/>
    </row>
    <row r="19" ht="22.8" customHeight="1" spans="1:12">
      <c r="A19" s="8"/>
      <c r="B19" s="13">
        <v>213</v>
      </c>
      <c r="C19" s="34" t="s">
        <v>108</v>
      </c>
      <c r="D19" s="34" t="s">
        <v>109</v>
      </c>
      <c r="E19" s="13" t="s">
        <v>86</v>
      </c>
      <c r="F19" s="84" t="s">
        <v>110</v>
      </c>
      <c r="G19" s="16">
        <f t="shared" si="0"/>
        <v>0.1</v>
      </c>
      <c r="H19" s="18">
        <v>0.1</v>
      </c>
      <c r="I19" s="18"/>
      <c r="J19" s="18"/>
      <c r="K19" s="18"/>
      <c r="L19" s="25"/>
    </row>
    <row r="20" ht="18" customHeight="1" spans="1:12">
      <c r="A20" s="19"/>
      <c r="B20" s="13" t="s">
        <v>105</v>
      </c>
      <c r="C20" s="13" t="s">
        <v>111</v>
      </c>
      <c r="D20" s="13" t="s">
        <v>95</v>
      </c>
      <c r="E20" s="13" t="s">
        <v>86</v>
      </c>
      <c r="F20" s="13" t="s">
        <v>112</v>
      </c>
      <c r="G20" s="16">
        <f t="shared" si="0"/>
        <v>294.99</v>
      </c>
      <c r="H20" s="18">
        <v>294.99</v>
      </c>
      <c r="I20" s="18"/>
      <c r="J20" s="18"/>
      <c r="K20" s="18"/>
      <c r="L20" s="27"/>
    </row>
    <row r="21" ht="18" customHeight="1" spans="2:11">
      <c r="B21" s="13" t="s">
        <v>105</v>
      </c>
      <c r="C21" s="13" t="s">
        <v>111</v>
      </c>
      <c r="D21" s="13" t="s">
        <v>89</v>
      </c>
      <c r="E21" s="13" t="s">
        <v>86</v>
      </c>
      <c r="F21" s="13" t="s">
        <v>113</v>
      </c>
      <c r="G21" s="16">
        <f t="shared" si="0"/>
        <v>28.38</v>
      </c>
      <c r="H21" s="18">
        <v>28.38</v>
      </c>
      <c r="I21" s="18"/>
      <c r="J21" s="18"/>
      <c r="K21" s="18"/>
    </row>
    <row r="22" ht="24" customHeight="1" spans="2:11">
      <c r="B22" s="13" t="s">
        <v>114</v>
      </c>
      <c r="C22" s="13" t="s">
        <v>92</v>
      </c>
      <c r="D22" s="13" t="s">
        <v>85</v>
      </c>
      <c r="E22" s="13" t="s">
        <v>86</v>
      </c>
      <c r="F22" s="13" t="s">
        <v>115</v>
      </c>
      <c r="G22" s="16">
        <f t="shared" si="0"/>
        <v>39.65</v>
      </c>
      <c r="H22" s="18">
        <v>39.65</v>
      </c>
      <c r="I22" s="18"/>
      <c r="J22" s="18"/>
      <c r="K22" s="18"/>
    </row>
    <row r="23" spans="8:11">
      <c r="H23" s="50"/>
      <c r="I23" s="50"/>
      <c r="J23" s="50"/>
      <c r="K23" s="50"/>
    </row>
    <row r="24" spans="8:11">
      <c r="H24" s="50"/>
      <c r="I24" s="50"/>
      <c r="J24" s="50"/>
      <c r="K24" s="50"/>
    </row>
  </sheetData>
  <mergeCells count="13">
    <mergeCell ref="B1:D1"/>
    <mergeCell ref="B2:K2"/>
    <mergeCell ref="B3:F3"/>
    <mergeCell ref="B4:F4"/>
    <mergeCell ref="B5:D5"/>
    <mergeCell ref="A10:A19"/>
    <mergeCell ref="E5:E6"/>
    <mergeCell ref="F5:F6"/>
    <mergeCell ref="G4:G6"/>
    <mergeCell ref="H4:H6"/>
    <mergeCell ref="I4:I6"/>
    <mergeCell ref="J4:J6"/>
    <mergeCell ref="K4:K6"/>
  </mergeCells>
  <dataValidations count="1">
    <dataValidation type="list" sqref="F19">
      <formula1>[1]值集!#REF!</formula1>
    </dataValidation>
  </dataValidation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/>
  <cols>
    <col min="1" max="1" width="1.53333333333333" customWidth="1"/>
    <col min="2" max="2" width="26.35" customWidth="1"/>
    <col min="3" max="3" width="16.4083333333333" customWidth="1"/>
    <col min="4" max="4" width="24.375" customWidth="1"/>
    <col min="5" max="5" width="13.2833333333333" customWidth="1"/>
    <col min="6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6.25" customHeight="1" spans="1:9">
      <c r="A1" s="76"/>
      <c r="B1" s="2"/>
      <c r="C1" s="77"/>
      <c r="D1" s="77"/>
      <c r="E1" s="28"/>
      <c r="F1" s="28"/>
      <c r="G1" s="28"/>
      <c r="H1" s="78" t="s">
        <v>116</v>
      </c>
      <c r="I1" s="73" t="s">
        <v>2</v>
      </c>
    </row>
    <row r="2" ht="22.8" customHeight="1" spans="1:9">
      <c r="A2" s="77"/>
      <c r="B2" s="79" t="s">
        <v>117</v>
      </c>
      <c r="C2" s="79"/>
      <c r="D2" s="79"/>
      <c r="E2" s="79"/>
      <c r="F2" s="79"/>
      <c r="G2" s="79"/>
      <c r="H2" s="79"/>
      <c r="I2" s="73"/>
    </row>
    <row r="3" ht="19.55" customHeight="1" spans="1:9">
      <c r="A3" s="80"/>
      <c r="B3" s="5" t="s">
        <v>4</v>
      </c>
      <c r="C3" s="5"/>
      <c r="D3" s="57"/>
      <c r="E3" s="57"/>
      <c r="F3" s="57"/>
      <c r="G3" s="57"/>
      <c r="H3" s="81" t="s">
        <v>5</v>
      </c>
      <c r="I3" s="74"/>
    </row>
    <row r="4" ht="24.4" customHeight="1" spans="1:9">
      <c r="A4" s="82"/>
      <c r="B4" s="37" t="s">
        <v>6</v>
      </c>
      <c r="C4" s="37"/>
      <c r="D4" s="37" t="s">
        <v>7</v>
      </c>
      <c r="E4" s="37"/>
      <c r="F4" s="37"/>
      <c r="G4" s="37"/>
      <c r="H4" s="37"/>
      <c r="I4" s="55"/>
    </row>
    <row r="5" ht="24.4" customHeight="1" spans="1:9">
      <c r="A5" s="82"/>
      <c r="B5" s="37" t="s">
        <v>8</v>
      </c>
      <c r="C5" s="37" t="s">
        <v>9</v>
      </c>
      <c r="D5" s="37" t="s">
        <v>8</v>
      </c>
      <c r="E5" s="37" t="s">
        <v>58</v>
      </c>
      <c r="F5" s="37" t="s">
        <v>118</v>
      </c>
      <c r="G5" s="37" t="s">
        <v>119</v>
      </c>
      <c r="H5" s="37" t="s">
        <v>120</v>
      </c>
      <c r="I5" s="55"/>
    </row>
    <row r="6" ht="22.8" customHeight="1" spans="1:9">
      <c r="A6" s="6"/>
      <c r="B6" s="42" t="s">
        <v>121</v>
      </c>
      <c r="C6" s="43">
        <f>SUM(C7:C9)</f>
        <v>848.33</v>
      </c>
      <c r="D6" s="42" t="s">
        <v>122</v>
      </c>
      <c r="E6" s="43">
        <f>F6+G6+H6</f>
        <v>984.24</v>
      </c>
      <c r="F6" s="44">
        <v>976.24</v>
      </c>
      <c r="G6" s="44">
        <v>8</v>
      </c>
      <c r="H6" s="45"/>
      <c r="I6" s="25"/>
    </row>
    <row r="7" ht="22.8" customHeight="1" spans="1:9">
      <c r="A7" s="6"/>
      <c r="B7" s="42" t="s">
        <v>123</v>
      </c>
      <c r="C7" s="43">
        <f>'2-1'!H7</f>
        <v>848.33</v>
      </c>
      <c r="D7" s="42" t="s">
        <v>124</v>
      </c>
      <c r="E7" s="43">
        <f t="shared" ref="E7:E33" si="0">F7+G7+H7</f>
        <v>442.35</v>
      </c>
      <c r="F7" s="44">
        <v>442.35</v>
      </c>
      <c r="G7" s="44"/>
      <c r="H7" s="45"/>
      <c r="I7" s="25"/>
    </row>
    <row r="8" ht="22.8" customHeight="1" spans="1:9">
      <c r="A8" s="6"/>
      <c r="B8" s="42" t="s">
        <v>125</v>
      </c>
      <c r="C8" s="43">
        <f>'2-1'!K7</f>
        <v>0</v>
      </c>
      <c r="D8" s="42" t="s">
        <v>126</v>
      </c>
      <c r="E8" s="43">
        <f t="shared" si="0"/>
        <v>0</v>
      </c>
      <c r="F8" s="44"/>
      <c r="G8" s="44"/>
      <c r="H8" s="45"/>
      <c r="I8" s="25"/>
    </row>
    <row r="9" ht="22.8" customHeight="1" spans="1:9">
      <c r="A9" s="6"/>
      <c r="B9" s="42" t="s">
        <v>127</v>
      </c>
      <c r="C9" s="43">
        <f>'2-1'!N7</f>
        <v>0</v>
      </c>
      <c r="D9" s="42" t="s">
        <v>128</v>
      </c>
      <c r="E9" s="43">
        <f t="shared" si="0"/>
        <v>0</v>
      </c>
      <c r="F9" s="44"/>
      <c r="G9" s="44"/>
      <c r="H9" s="45"/>
      <c r="I9" s="25"/>
    </row>
    <row r="10" ht="22.8" customHeight="1" spans="1:9">
      <c r="A10" s="6"/>
      <c r="B10" s="42" t="s">
        <v>129</v>
      </c>
      <c r="C10" s="43">
        <f>C11+C12+C13</f>
        <v>135.91</v>
      </c>
      <c r="D10" s="42" t="s">
        <v>130</v>
      </c>
      <c r="E10" s="43">
        <f t="shared" si="0"/>
        <v>0</v>
      </c>
      <c r="F10" s="44"/>
      <c r="G10" s="44"/>
      <c r="H10" s="45"/>
      <c r="I10" s="25"/>
    </row>
    <row r="11" ht="22.8" customHeight="1" spans="1:9">
      <c r="A11" s="6"/>
      <c r="B11" s="42" t="s">
        <v>123</v>
      </c>
      <c r="C11" s="43">
        <f>'2-1'!AB7</f>
        <v>127.91</v>
      </c>
      <c r="D11" s="42" t="s">
        <v>131</v>
      </c>
      <c r="E11" s="43">
        <f t="shared" si="0"/>
        <v>0</v>
      </c>
      <c r="F11" s="44"/>
      <c r="G11" s="44"/>
      <c r="H11" s="45"/>
      <c r="I11" s="25"/>
    </row>
    <row r="12" ht="22.8" customHeight="1" spans="1:9">
      <c r="A12" s="6"/>
      <c r="B12" s="42" t="s">
        <v>125</v>
      </c>
      <c r="C12" s="43">
        <f>'2-1'!AE7</f>
        <v>8</v>
      </c>
      <c r="D12" s="42" t="s">
        <v>132</v>
      </c>
      <c r="E12" s="43">
        <f t="shared" si="0"/>
        <v>0</v>
      </c>
      <c r="F12" s="44"/>
      <c r="G12" s="44"/>
      <c r="H12" s="45"/>
      <c r="I12" s="25"/>
    </row>
    <row r="13" ht="22.8" customHeight="1" spans="1:9">
      <c r="A13" s="6"/>
      <c r="B13" s="42" t="s">
        <v>127</v>
      </c>
      <c r="C13" s="43">
        <f>'2-1'!AH7</f>
        <v>0</v>
      </c>
      <c r="D13" s="42" t="s">
        <v>133</v>
      </c>
      <c r="E13" s="43">
        <f t="shared" si="0"/>
        <v>0</v>
      </c>
      <c r="F13" s="44"/>
      <c r="G13" s="44"/>
      <c r="H13" s="45"/>
      <c r="I13" s="25"/>
    </row>
    <row r="14" ht="22.8" customHeight="1" spans="1:9">
      <c r="A14" s="6"/>
      <c r="B14" s="42" t="s">
        <v>134</v>
      </c>
      <c r="C14" s="45"/>
      <c r="D14" s="42" t="s">
        <v>135</v>
      </c>
      <c r="E14" s="43">
        <f t="shared" si="0"/>
        <v>66.11</v>
      </c>
      <c r="F14" s="44">
        <v>66.11</v>
      </c>
      <c r="G14" s="44"/>
      <c r="H14" s="45"/>
      <c r="I14" s="25"/>
    </row>
    <row r="15" ht="22.8" customHeight="1" spans="1:9">
      <c r="A15" s="6"/>
      <c r="B15" s="42" t="s">
        <v>134</v>
      </c>
      <c r="C15" s="45"/>
      <c r="D15" s="42" t="s">
        <v>136</v>
      </c>
      <c r="E15" s="43">
        <f t="shared" si="0"/>
        <v>0</v>
      </c>
      <c r="F15" s="44"/>
      <c r="G15" s="44"/>
      <c r="H15" s="45"/>
      <c r="I15" s="25"/>
    </row>
    <row r="16" ht="22.8" customHeight="1" spans="1:9">
      <c r="A16" s="6"/>
      <c r="B16" s="42" t="s">
        <v>134</v>
      </c>
      <c r="C16" s="45"/>
      <c r="D16" s="42" t="s">
        <v>137</v>
      </c>
      <c r="E16" s="43">
        <f t="shared" si="0"/>
        <v>29.12</v>
      </c>
      <c r="F16" s="44">
        <v>29.12</v>
      </c>
      <c r="G16" s="44"/>
      <c r="H16" s="45"/>
      <c r="I16" s="25"/>
    </row>
    <row r="17" ht="22.8" customHeight="1" spans="1:9">
      <c r="A17" s="6"/>
      <c r="B17" s="42" t="s">
        <v>134</v>
      </c>
      <c r="C17" s="45"/>
      <c r="D17" s="42" t="s">
        <v>138</v>
      </c>
      <c r="E17" s="43">
        <f t="shared" si="0"/>
        <v>0.6</v>
      </c>
      <c r="F17" s="44">
        <v>0.6</v>
      </c>
      <c r="G17" s="44"/>
      <c r="H17" s="45"/>
      <c r="I17" s="25"/>
    </row>
    <row r="18" ht="22.8" customHeight="1" spans="1:9">
      <c r="A18" s="6"/>
      <c r="B18" s="42" t="s">
        <v>134</v>
      </c>
      <c r="C18" s="45"/>
      <c r="D18" s="42" t="s">
        <v>139</v>
      </c>
      <c r="E18" s="43">
        <f t="shared" si="0"/>
        <v>8</v>
      </c>
      <c r="F18" s="44"/>
      <c r="G18" s="44">
        <v>8</v>
      </c>
      <c r="H18" s="45"/>
      <c r="I18" s="25"/>
    </row>
    <row r="19" ht="22.8" customHeight="1" spans="1:9">
      <c r="A19" s="6"/>
      <c r="B19" s="42" t="s">
        <v>134</v>
      </c>
      <c r="C19" s="45"/>
      <c r="D19" s="42" t="s">
        <v>140</v>
      </c>
      <c r="E19" s="43">
        <f t="shared" si="0"/>
        <v>398.41</v>
      </c>
      <c r="F19" s="44">
        <v>398.41</v>
      </c>
      <c r="G19" s="44"/>
      <c r="H19" s="45"/>
      <c r="I19" s="25"/>
    </row>
    <row r="20" ht="22.8" customHeight="1" spans="1:9">
      <c r="A20" s="6"/>
      <c r="B20" s="42" t="s">
        <v>134</v>
      </c>
      <c r="C20" s="45"/>
      <c r="D20" s="42" t="s">
        <v>141</v>
      </c>
      <c r="E20" s="43">
        <f t="shared" si="0"/>
        <v>0</v>
      </c>
      <c r="F20" s="44"/>
      <c r="G20" s="44"/>
      <c r="H20" s="45"/>
      <c r="I20" s="25"/>
    </row>
    <row r="21" ht="22.8" customHeight="1" spans="1:9">
      <c r="A21" s="6"/>
      <c r="B21" s="42" t="s">
        <v>134</v>
      </c>
      <c r="C21" s="45"/>
      <c r="D21" s="42" t="s">
        <v>142</v>
      </c>
      <c r="E21" s="43">
        <f t="shared" si="0"/>
        <v>0</v>
      </c>
      <c r="F21" s="44"/>
      <c r="G21" s="44"/>
      <c r="H21" s="45"/>
      <c r="I21" s="25"/>
    </row>
    <row r="22" ht="22.8" customHeight="1" spans="1:9">
      <c r="A22" s="6"/>
      <c r="B22" s="42" t="s">
        <v>134</v>
      </c>
      <c r="C22" s="45"/>
      <c r="D22" s="42" t="s">
        <v>143</v>
      </c>
      <c r="E22" s="43">
        <f t="shared" si="0"/>
        <v>0</v>
      </c>
      <c r="F22" s="44"/>
      <c r="G22" s="44"/>
      <c r="H22" s="45"/>
      <c r="I22" s="25"/>
    </row>
    <row r="23" ht="22.8" customHeight="1" spans="1:9">
      <c r="A23" s="6"/>
      <c r="B23" s="42" t="s">
        <v>134</v>
      </c>
      <c r="C23" s="45"/>
      <c r="D23" s="42" t="s">
        <v>144</v>
      </c>
      <c r="E23" s="43">
        <f t="shared" si="0"/>
        <v>0</v>
      </c>
      <c r="F23" s="44"/>
      <c r="G23" s="44"/>
      <c r="H23" s="45"/>
      <c r="I23" s="25"/>
    </row>
    <row r="24" ht="22.8" customHeight="1" spans="1:9">
      <c r="A24" s="6"/>
      <c r="B24" s="42" t="s">
        <v>134</v>
      </c>
      <c r="C24" s="45"/>
      <c r="D24" s="42" t="s">
        <v>145</v>
      </c>
      <c r="E24" s="43">
        <f t="shared" si="0"/>
        <v>0</v>
      </c>
      <c r="F24" s="44"/>
      <c r="G24" s="44"/>
      <c r="H24" s="45"/>
      <c r="I24" s="25"/>
    </row>
    <row r="25" ht="22.8" customHeight="1" spans="1:9">
      <c r="A25" s="6"/>
      <c r="B25" s="42" t="s">
        <v>134</v>
      </c>
      <c r="C25" s="45"/>
      <c r="D25" s="42" t="s">
        <v>146</v>
      </c>
      <c r="E25" s="43">
        <f t="shared" si="0"/>
        <v>0</v>
      </c>
      <c r="F25" s="44"/>
      <c r="G25" s="44"/>
      <c r="H25" s="45"/>
      <c r="I25" s="25"/>
    </row>
    <row r="26" ht="22.8" customHeight="1" spans="1:9">
      <c r="A26" s="6"/>
      <c r="B26" s="42" t="s">
        <v>134</v>
      </c>
      <c r="C26" s="45"/>
      <c r="D26" s="42" t="s">
        <v>147</v>
      </c>
      <c r="E26" s="43">
        <f t="shared" si="0"/>
        <v>39.65</v>
      </c>
      <c r="F26" s="44">
        <v>39.65</v>
      </c>
      <c r="G26" s="44"/>
      <c r="H26" s="45"/>
      <c r="I26" s="25"/>
    </row>
    <row r="27" ht="22.8" customHeight="1" spans="1:9">
      <c r="A27" s="6"/>
      <c r="B27" s="42" t="s">
        <v>134</v>
      </c>
      <c r="C27" s="45"/>
      <c r="D27" s="42" t="s">
        <v>148</v>
      </c>
      <c r="E27" s="43">
        <f t="shared" si="0"/>
        <v>0</v>
      </c>
      <c r="F27" s="45"/>
      <c r="G27" s="45"/>
      <c r="H27" s="45"/>
      <c r="I27" s="25"/>
    </row>
    <row r="28" ht="22.8" customHeight="1" spans="1:9">
      <c r="A28" s="6"/>
      <c r="B28" s="42" t="s">
        <v>134</v>
      </c>
      <c r="C28" s="45"/>
      <c r="D28" s="42" t="s">
        <v>149</v>
      </c>
      <c r="E28" s="43">
        <f t="shared" si="0"/>
        <v>0</v>
      </c>
      <c r="F28" s="45"/>
      <c r="G28" s="45"/>
      <c r="H28" s="45"/>
      <c r="I28" s="25"/>
    </row>
    <row r="29" ht="22.8" customHeight="1" spans="1:9">
      <c r="A29" s="6"/>
      <c r="B29" s="42" t="s">
        <v>134</v>
      </c>
      <c r="C29" s="45"/>
      <c r="D29" s="42" t="s">
        <v>150</v>
      </c>
      <c r="E29" s="43">
        <f t="shared" si="0"/>
        <v>0</v>
      </c>
      <c r="F29" s="45"/>
      <c r="G29" s="45"/>
      <c r="H29" s="45"/>
      <c r="I29" s="25"/>
    </row>
    <row r="30" ht="22.8" customHeight="1" spans="1:9">
      <c r="A30" s="6"/>
      <c r="B30" s="42" t="s">
        <v>134</v>
      </c>
      <c r="C30" s="45"/>
      <c r="D30" s="42" t="s">
        <v>151</v>
      </c>
      <c r="E30" s="43">
        <f t="shared" si="0"/>
        <v>0</v>
      </c>
      <c r="F30" s="45"/>
      <c r="G30" s="45"/>
      <c r="H30" s="45"/>
      <c r="I30" s="25"/>
    </row>
    <row r="31" ht="22.8" customHeight="1" spans="1:9">
      <c r="A31" s="6"/>
      <c r="B31" s="42" t="s">
        <v>134</v>
      </c>
      <c r="C31" s="45"/>
      <c r="D31" s="42" t="s">
        <v>152</v>
      </c>
      <c r="E31" s="43">
        <f t="shared" si="0"/>
        <v>0</v>
      </c>
      <c r="F31" s="45"/>
      <c r="G31" s="45"/>
      <c r="H31" s="45"/>
      <c r="I31" s="25"/>
    </row>
    <row r="32" ht="22.8" customHeight="1" spans="1:9">
      <c r="A32" s="6"/>
      <c r="B32" s="42" t="s">
        <v>134</v>
      </c>
      <c r="C32" s="45"/>
      <c r="D32" s="42" t="s">
        <v>153</v>
      </c>
      <c r="E32" s="43">
        <f t="shared" si="0"/>
        <v>0</v>
      </c>
      <c r="F32" s="45"/>
      <c r="G32" s="45"/>
      <c r="H32" s="45"/>
      <c r="I32" s="25"/>
    </row>
    <row r="33" ht="22.8" customHeight="1" spans="1:9">
      <c r="A33" s="6"/>
      <c r="B33" s="42" t="s">
        <v>134</v>
      </c>
      <c r="C33" s="45"/>
      <c r="D33" s="42" t="s">
        <v>154</v>
      </c>
      <c r="E33" s="43">
        <f t="shared" si="0"/>
        <v>0</v>
      </c>
      <c r="F33" s="45"/>
      <c r="G33" s="45"/>
      <c r="H33" s="45"/>
      <c r="I33" s="25"/>
    </row>
    <row r="34" ht="9.75" customHeight="1" spans="1:9">
      <c r="A34" s="83"/>
      <c r="B34" s="83"/>
      <c r="C34" s="83"/>
      <c r="D34" s="38"/>
      <c r="E34" s="83"/>
      <c r="F34" s="83"/>
      <c r="G34" s="83"/>
      <c r="H34" s="83"/>
      <c r="I34" s="5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590277777777778" top="0.270000010728836" bottom="0.270000010728836" header="0.196527777777778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41" activePane="bottomLeft" state="frozen"/>
      <selection/>
      <selection pane="bottomLeft" activeCell="AE53" sqref="AE51:AE53"/>
    </sheetView>
  </sheetViews>
  <sheetFormatPr defaultColWidth="10" defaultRowHeight="13.5"/>
  <cols>
    <col min="1" max="1" width="1.53333333333333" customWidth="1"/>
    <col min="2" max="2" width="3.56666666666667" customWidth="1"/>
    <col min="3" max="3" width="3.725" customWidth="1"/>
    <col min="4" max="4" width="6.70833333333333" customWidth="1"/>
    <col min="5" max="5" width="22.3083333333333" customWidth="1"/>
    <col min="6" max="6" width="8.975" customWidth="1"/>
    <col min="7" max="7" width="9.46666666666667" customWidth="1"/>
    <col min="8" max="8" width="9.3" customWidth="1"/>
    <col min="9" max="9" width="10.2583333333333" customWidth="1"/>
    <col min="10" max="10" width="8.64166666666667" customWidth="1"/>
    <col min="11" max="11" width="10.2583333333333" customWidth="1"/>
    <col min="12" max="12" width="8.48333333333333" customWidth="1"/>
    <col min="13" max="13" width="10.2583333333333" customWidth="1"/>
    <col min="14" max="14" width="8.15833333333333" customWidth="1"/>
    <col min="15" max="15" width="6.55" customWidth="1"/>
    <col min="16" max="16" width="8.96666666666667" customWidth="1"/>
    <col min="17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5" t="s">
        <v>155</v>
      </c>
      <c r="AN1" s="73"/>
    </row>
    <row r="2" ht="22.8" customHeight="1" spans="1:40">
      <c r="A2" s="1"/>
      <c r="B2" s="3" t="s">
        <v>156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73"/>
    </row>
    <row r="3" ht="19.55" customHeight="1" spans="1:40">
      <c r="A3" s="4"/>
      <c r="B3" s="5" t="s">
        <v>4</v>
      </c>
      <c r="C3" s="5"/>
      <c r="D3" s="5"/>
      <c r="E3" s="5"/>
      <c r="F3" s="57"/>
      <c r="G3" s="4"/>
      <c r="H3" s="36"/>
      <c r="I3" s="57"/>
      <c r="J3" s="57"/>
      <c r="K3" s="70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36" t="s">
        <v>5</v>
      </c>
      <c r="AM3" s="36"/>
      <c r="AN3" s="74"/>
    </row>
    <row r="4" ht="24.4" customHeight="1" spans="1:40">
      <c r="A4" s="6"/>
      <c r="B4" s="59" t="s">
        <v>8</v>
      </c>
      <c r="C4" s="59"/>
      <c r="D4" s="59"/>
      <c r="E4" s="59"/>
      <c r="F4" s="59" t="s">
        <v>157</v>
      </c>
      <c r="G4" s="59" t="s">
        <v>158</v>
      </c>
      <c r="H4" s="59"/>
      <c r="I4" s="59"/>
      <c r="J4" s="59"/>
      <c r="K4" s="59"/>
      <c r="L4" s="59"/>
      <c r="M4" s="59"/>
      <c r="N4" s="59"/>
      <c r="O4" s="59"/>
      <c r="P4" s="59"/>
      <c r="Q4" s="59" t="s">
        <v>159</v>
      </c>
      <c r="R4" s="59"/>
      <c r="S4" s="59"/>
      <c r="T4" s="59"/>
      <c r="U4" s="59"/>
      <c r="V4" s="59"/>
      <c r="W4" s="59"/>
      <c r="X4" s="59"/>
      <c r="Y4" s="59"/>
      <c r="Z4" s="59"/>
      <c r="AA4" s="59" t="s">
        <v>160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5"/>
    </row>
    <row r="5" ht="24.4" customHeight="1" spans="1:40">
      <c r="A5" s="6"/>
      <c r="B5" s="59" t="s">
        <v>79</v>
      </c>
      <c r="C5" s="59"/>
      <c r="D5" s="59" t="s">
        <v>69</v>
      </c>
      <c r="E5" s="59" t="s">
        <v>70</v>
      </c>
      <c r="F5" s="59"/>
      <c r="G5" s="59" t="s">
        <v>58</v>
      </c>
      <c r="H5" s="59" t="s">
        <v>161</v>
      </c>
      <c r="I5" s="59"/>
      <c r="J5" s="59"/>
      <c r="K5" s="59" t="s">
        <v>162</v>
      </c>
      <c r="L5" s="59"/>
      <c r="M5" s="59"/>
      <c r="N5" s="59" t="s">
        <v>163</v>
      </c>
      <c r="O5" s="59"/>
      <c r="P5" s="59"/>
      <c r="Q5" s="59" t="s">
        <v>58</v>
      </c>
      <c r="R5" s="59" t="s">
        <v>161</v>
      </c>
      <c r="S5" s="59"/>
      <c r="T5" s="59"/>
      <c r="U5" s="59" t="s">
        <v>162</v>
      </c>
      <c r="V5" s="59"/>
      <c r="W5" s="59"/>
      <c r="X5" s="59" t="s">
        <v>163</v>
      </c>
      <c r="Y5" s="59"/>
      <c r="Z5" s="59"/>
      <c r="AA5" s="59" t="s">
        <v>58</v>
      </c>
      <c r="AB5" s="59" t="s">
        <v>161</v>
      </c>
      <c r="AC5" s="59"/>
      <c r="AD5" s="59"/>
      <c r="AE5" s="59" t="s">
        <v>162</v>
      </c>
      <c r="AF5" s="59"/>
      <c r="AG5" s="59"/>
      <c r="AH5" s="59" t="s">
        <v>163</v>
      </c>
      <c r="AI5" s="59"/>
      <c r="AJ5" s="59"/>
      <c r="AK5" s="75" t="s">
        <v>164</v>
      </c>
      <c r="AL5" s="75"/>
      <c r="AM5" s="75"/>
      <c r="AN5" s="55"/>
    </row>
    <row r="6" ht="24.4" customHeight="1" spans="1:40">
      <c r="A6" s="38"/>
      <c r="B6" s="59" t="s">
        <v>80</v>
      </c>
      <c r="C6" s="59" t="s">
        <v>81</v>
      </c>
      <c r="D6" s="59"/>
      <c r="E6" s="59"/>
      <c r="F6" s="59"/>
      <c r="G6" s="59"/>
      <c r="H6" s="59" t="s">
        <v>165</v>
      </c>
      <c r="I6" s="59" t="s">
        <v>75</v>
      </c>
      <c r="J6" s="59" t="s">
        <v>76</v>
      </c>
      <c r="K6" s="59" t="s">
        <v>165</v>
      </c>
      <c r="L6" s="59" t="s">
        <v>75</v>
      </c>
      <c r="M6" s="59" t="s">
        <v>76</v>
      </c>
      <c r="N6" s="59" t="s">
        <v>165</v>
      </c>
      <c r="O6" s="59" t="s">
        <v>75</v>
      </c>
      <c r="P6" s="59" t="s">
        <v>76</v>
      </c>
      <c r="Q6" s="59"/>
      <c r="R6" s="59" t="s">
        <v>165</v>
      </c>
      <c r="S6" s="59" t="s">
        <v>75</v>
      </c>
      <c r="T6" s="59" t="s">
        <v>76</v>
      </c>
      <c r="U6" s="59" t="s">
        <v>165</v>
      </c>
      <c r="V6" s="59" t="s">
        <v>75</v>
      </c>
      <c r="W6" s="59" t="s">
        <v>76</v>
      </c>
      <c r="X6" s="59" t="s">
        <v>165</v>
      </c>
      <c r="Y6" s="59" t="s">
        <v>75</v>
      </c>
      <c r="Z6" s="59" t="s">
        <v>76</v>
      </c>
      <c r="AA6" s="59"/>
      <c r="AB6" s="59" t="s">
        <v>165</v>
      </c>
      <c r="AC6" s="59" t="s">
        <v>75</v>
      </c>
      <c r="AD6" s="59" t="s">
        <v>76</v>
      </c>
      <c r="AE6" s="59" t="s">
        <v>165</v>
      </c>
      <c r="AF6" s="59" t="s">
        <v>75</v>
      </c>
      <c r="AG6" s="59" t="s">
        <v>76</v>
      </c>
      <c r="AH6" s="59" t="s">
        <v>165</v>
      </c>
      <c r="AI6" s="59" t="s">
        <v>75</v>
      </c>
      <c r="AJ6" s="59" t="s">
        <v>76</v>
      </c>
      <c r="AK6" s="75" t="s">
        <v>165</v>
      </c>
      <c r="AL6" s="75" t="s">
        <v>75</v>
      </c>
      <c r="AM6" s="75" t="s">
        <v>76</v>
      </c>
      <c r="AN6" s="55"/>
    </row>
    <row r="7" ht="22.8" customHeight="1" spans="1:40">
      <c r="A7" s="6"/>
      <c r="B7" s="60"/>
      <c r="C7" s="60"/>
      <c r="D7" s="60"/>
      <c r="E7" s="61" t="s">
        <v>71</v>
      </c>
      <c r="F7" s="62">
        <f>F8</f>
        <v>984.24</v>
      </c>
      <c r="G7" s="62">
        <f t="shared" ref="F7:AM7" si="0">G8</f>
        <v>848.33</v>
      </c>
      <c r="H7" s="62">
        <f t="shared" si="0"/>
        <v>848.33</v>
      </c>
      <c r="I7" s="62">
        <f t="shared" si="0"/>
        <v>848.33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2">
        <f t="shared" si="0"/>
        <v>0</v>
      </c>
      <c r="R7" s="62">
        <f t="shared" si="0"/>
        <v>0</v>
      </c>
      <c r="S7" s="62">
        <f t="shared" si="0"/>
        <v>0</v>
      </c>
      <c r="T7" s="62">
        <f t="shared" si="0"/>
        <v>0</v>
      </c>
      <c r="U7" s="62">
        <f t="shared" si="0"/>
        <v>0</v>
      </c>
      <c r="V7" s="62">
        <f t="shared" si="0"/>
        <v>0</v>
      </c>
      <c r="W7" s="62">
        <f t="shared" si="0"/>
        <v>0</v>
      </c>
      <c r="X7" s="62">
        <f t="shared" si="0"/>
        <v>0</v>
      </c>
      <c r="Y7" s="62">
        <f t="shared" si="0"/>
        <v>0</v>
      </c>
      <c r="Z7" s="62">
        <f t="shared" si="0"/>
        <v>0</v>
      </c>
      <c r="AA7" s="62">
        <f t="shared" si="0"/>
        <v>135.91</v>
      </c>
      <c r="AB7" s="62">
        <f t="shared" si="0"/>
        <v>127.91</v>
      </c>
      <c r="AC7" s="62">
        <f t="shared" si="0"/>
        <v>127.31</v>
      </c>
      <c r="AD7" s="62">
        <f t="shared" si="0"/>
        <v>0.6</v>
      </c>
      <c r="AE7" s="62">
        <f t="shared" si="0"/>
        <v>8</v>
      </c>
      <c r="AF7" s="62">
        <f t="shared" si="0"/>
        <v>0</v>
      </c>
      <c r="AG7" s="62">
        <f t="shared" si="0"/>
        <v>8</v>
      </c>
      <c r="AH7" s="62">
        <f t="shared" si="0"/>
        <v>0</v>
      </c>
      <c r="AI7" s="62">
        <f t="shared" si="0"/>
        <v>0</v>
      </c>
      <c r="AJ7" s="62">
        <f t="shared" si="0"/>
        <v>0</v>
      </c>
      <c r="AK7" s="62">
        <f t="shared" si="0"/>
        <v>0</v>
      </c>
      <c r="AL7" s="62">
        <f t="shared" si="0"/>
        <v>0</v>
      </c>
      <c r="AM7" s="62">
        <f t="shared" si="0"/>
        <v>0</v>
      </c>
      <c r="AN7" s="55"/>
    </row>
    <row r="8" ht="22.8" customHeight="1" spans="1:40">
      <c r="A8" s="6"/>
      <c r="B8" s="63" t="s">
        <v>22</v>
      </c>
      <c r="C8" s="63" t="s">
        <v>22</v>
      </c>
      <c r="D8" s="64"/>
      <c r="E8" s="64" t="s">
        <v>22</v>
      </c>
      <c r="F8" s="65">
        <f t="shared" ref="F8:F26" si="1">G8+Q8+AA8</f>
        <v>984.24</v>
      </c>
      <c r="G8" s="65">
        <f t="shared" ref="G8:G26" si="2">H8+K8+N8</f>
        <v>848.33</v>
      </c>
      <c r="H8" s="65">
        <f t="shared" ref="H8:H23" si="3">I8+J8</f>
        <v>848.33</v>
      </c>
      <c r="I8" s="65">
        <f>I9</f>
        <v>848.33</v>
      </c>
      <c r="J8" s="65">
        <f>J9</f>
        <v>0</v>
      </c>
      <c r="K8" s="65">
        <f t="shared" ref="K8:K26" si="4">L8+M8</f>
        <v>0</v>
      </c>
      <c r="L8" s="65"/>
      <c r="M8" s="65"/>
      <c r="N8" s="65">
        <f t="shared" ref="N8:N26" si="5">O8+P8</f>
        <v>0</v>
      </c>
      <c r="O8" s="65"/>
      <c r="P8" s="65"/>
      <c r="Q8" s="65">
        <f t="shared" ref="Q8:Q26" si="6">R8+U8+X8</f>
        <v>0</v>
      </c>
      <c r="R8" s="65">
        <f t="shared" ref="R8:R26" si="7">S8+T8</f>
        <v>0</v>
      </c>
      <c r="S8" s="65"/>
      <c r="T8" s="65"/>
      <c r="U8" s="65">
        <f t="shared" ref="U8:U26" si="8">V8+W8</f>
        <v>0</v>
      </c>
      <c r="V8" s="65"/>
      <c r="W8" s="65"/>
      <c r="X8" s="65">
        <f t="shared" ref="X8:X26" si="9">Y8+Z8</f>
        <v>0</v>
      </c>
      <c r="Y8" s="65"/>
      <c r="Z8" s="65"/>
      <c r="AA8" s="65">
        <f t="shared" ref="AA8:AA26" si="10">AB8+AE8+AH8+AK8</f>
        <v>135.91</v>
      </c>
      <c r="AB8" s="65">
        <f t="shared" ref="AB8:AB26" si="11">AC8+AD8</f>
        <v>127.91</v>
      </c>
      <c r="AC8" s="65">
        <f t="shared" ref="AC8:AG8" si="12">AC9</f>
        <v>127.31</v>
      </c>
      <c r="AD8" s="65">
        <f t="shared" si="12"/>
        <v>0.6</v>
      </c>
      <c r="AE8" s="65">
        <f t="shared" ref="AE8:AE26" si="13">AF8+AG8</f>
        <v>8</v>
      </c>
      <c r="AF8" s="65">
        <f t="shared" si="12"/>
        <v>0</v>
      </c>
      <c r="AG8" s="65">
        <f t="shared" si="12"/>
        <v>8</v>
      </c>
      <c r="AH8" s="65">
        <f t="shared" ref="AH8:AH26" si="14">AI8+AJ8</f>
        <v>0</v>
      </c>
      <c r="AI8" s="65">
        <f t="shared" ref="AI8:AM8" si="15">AI9</f>
        <v>0</v>
      </c>
      <c r="AJ8" s="65">
        <f t="shared" si="15"/>
        <v>0</v>
      </c>
      <c r="AK8" s="65">
        <f>AL8+AM8</f>
        <v>0</v>
      </c>
      <c r="AL8" s="65">
        <f t="shared" si="15"/>
        <v>0</v>
      </c>
      <c r="AM8" s="65">
        <f t="shared" si="15"/>
        <v>0</v>
      </c>
      <c r="AN8" s="55"/>
    </row>
    <row r="9" ht="22.8" customHeight="1" spans="1:40">
      <c r="A9" s="6"/>
      <c r="B9" s="63" t="s">
        <v>22</v>
      </c>
      <c r="C9" s="63" t="s">
        <v>22</v>
      </c>
      <c r="D9" s="64"/>
      <c r="E9" s="66" t="s">
        <v>166</v>
      </c>
      <c r="F9" s="65">
        <f t="shared" si="1"/>
        <v>984.24</v>
      </c>
      <c r="G9" s="65">
        <f t="shared" si="2"/>
        <v>848.33</v>
      </c>
      <c r="H9" s="65">
        <f t="shared" si="3"/>
        <v>848.33</v>
      </c>
      <c r="I9" s="65">
        <f>I10+I22+I33+I41</f>
        <v>848.33</v>
      </c>
      <c r="J9" s="65">
        <f>J10+J22+J33+J41</f>
        <v>0</v>
      </c>
      <c r="K9" s="65">
        <f t="shared" si="4"/>
        <v>0</v>
      </c>
      <c r="L9" s="65"/>
      <c r="M9" s="65"/>
      <c r="N9" s="65">
        <f t="shared" si="5"/>
        <v>0</v>
      </c>
      <c r="O9" s="65"/>
      <c r="P9" s="65"/>
      <c r="Q9" s="65">
        <f t="shared" si="6"/>
        <v>0</v>
      </c>
      <c r="R9" s="65">
        <f t="shared" si="7"/>
        <v>0</v>
      </c>
      <c r="S9" s="65"/>
      <c r="T9" s="65"/>
      <c r="U9" s="65">
        <f t="shared" si="8"/>
        <v>0</v>
      </c>
      <c r="V9" s="65"/>
      <c r="W9" s="65"/>
      <c r="X9" s="65">
        <f t="shared" si="9"/>
        <v>0</v>
      </c>
      <c r="Y9" s="65"/>
      <c r="Z9" s="65"/>
      <c r="AA9" s="65">
        <f t="shared" si="10"/>
        <v>135.91</v>
      </c>
      <c r="AB9" s="65">
        <f t="shared" si="11"/>
        <v>127.91</v>
      </c>
      <c r="AC9" s="65">
        <f t="shared" ref="AC9:AG9" si="16">AC10+AC22+AC33+AC41</f>
        <v>127.31</v>
      </c>
      <c r="AD9" s="65">
        <f t="shared" si="16"/>
        <v>0.6</v>
      </c>
      <c r="AE9" s="65">
        <f t="shared" si="13"/>
        <v>8</v>
      </c>
      <c r="AF9" s="65">
        <f t="shared" si="16"/>
        <v>0</v>
      </c>
      <c r="AG9" s="65">
        <f t="shared" si="16"/>
        <v>8</v>
      </c>
      <c r="AH9" s="65">
        <f t="shared" si="14"/>
        <v>0</v>
      </c>
      <c r="AI9" s="65">
        <f t="shared" ref="AI9:AM9" si="17">AI10+AI22+AI33+AI41</f>
        <v>0</v>
      </c>
      <c r="AJ9" s="65">
        <f t="shared" si="17"/>
        <v>0</v>
      </c>
      <c r="AK9" s="65">
        <f t="shared" ref="AK8:AK26" si="18">AL9+AM9</f>
        <v>0</v>
      </c>
      <c r="AL9" s="65">
        <f t="shared" si="17"/>
        <v>0</v>
      </c>
      <c r="AM9" s="65">
        <f t="shared" si="17"/>
        <v>0</v>
      </c>
      <c r="AN9" s="55"/>
    </row>
    <row r="10" ht="22.8" customHeight="1" spans="1:40">
      <c r="A10" s="6"/>
      <c r="B10" s="63" t="s">
        <v>22</v>
      </c>
      <c r="C10" s="63" t="s">
        <v>22</v>
      </c>
      <c r="D10" s="64"/>
      <c r="E10" s="64" t="s">
        <v>167</v>
      </c>
      <c r="F10" s="65">
        <f t="shared" si="1"/>
        <v>501.19</v>
      </c>
      <c r="G10" s="65">
        <f t="shared" si="2"/>
        <v>472.58</v>
      </c>
      <c r="H10" s="65">
        <f t="shared" si="3"/>
        <v>472.58</v>
      </c>
      <c r="I10" s="65">
        <f>SUM(I11:I13,I15:I18,I21)</f>
        <v>472.58</v>
      </c>
      <c r="J10" s="65">
        <f t="shared" ref="I10:M10" si="19">SUM(J11:J13,J15:J18,J21)</f>
        <v>0</v>
      </c>
      <c r="K10" s="65">
        <f t="shared" si="4"/>
        <v>0</v>
      </c>
      <c r="L10" s="65">
        <f t="shared" si="19"/>
        <v>0</v>
      </c>
      <c r="M10" s="65">
        <f t="shared" si="19"/>
        <v>0</v>
      </c>
      <c r="N10" s="65">
        <f t="shared" si="5"/>
        <v>0</v>
      </c>
      <c r="O10" s="65">
        <f t="shared" ref="O10:T10" si="20">SUM(O11:O13,O15:O18,O21)</f>
        <v>0</v>
      </c>
      <c r="P10" s="65">
        <f t="shared" si="20"/>
        <v>0</v>
      </c>
      <c r="Q10" s="65">
        <f t="shared" si="6"/>
        <v>0</v>
      </c>
      <c r="R10" s="65">
        <f t="shared" si="7"/>
        <v>0</v>
      </c>
      <c r="S10" s="65">
        <f t="shared" si="20"/>
        <v>0</v>
      </c>
      <c r="T10" s="65">
        <f t="shared" si="20"/>
        <v>0</v>
      </c>
      <c r="U10" s="65">
        <f t="shared" si="8"/>
        <v>0</v>
      </c>
      <c r="V10" s="65">
        <f t="shared" ref="V10:Z10" si="21">SUM(V11:V13,V15:V18,V21)</f>
        <v>0</v>
      </c>
      <c r="W10" s="65">
        <f t="shared" si="21"/>
        <v>0</v>
      </c>
      <c r="X10" s="65">
        <f t="shared" si="9"/>
        <v>0</v>
      </c>
      <c r="Y10" s="65">
        <f t="shared" si="21"/>
        <v>0</v>
      </c>
      <c r="Z10" s="65">
        <f t="shared" si="21"/>
        <v>0</v>
      </c>
      <c r="AA10" s="65">
        <f t="shared" si="10"/>
        <v>28.61</v>
      </c>
      <c r="AB10" s="65">
        <f t="shared" si="11"/>
        <v>28.61</v>
      </c>
      <c r="AC10" s="65">
        <f t="shared" ref="AC10:AG10" si="22">SUM(AC11:AC13,AC15:AC18,AC21)</f>
        <v>28.61</v>
      </c>
      <c r="AD10" s="65">
        <f t="shared" si="22"/>
        <v>0</v>
      </c>
      <c r="AE10" s="65">
        <f t="shared" si="13"/>
        <v>0</v>
      </c>
      <c r="AF10" s="65">
        <f t="shared" si="22"/>
        <v>0</v>
      </c>
      <c r="AG10" s="65">
        <f t="shared" si="22"/>
        <v>0</v>
      </c>
      <c r="AH10" s="65">
        <f t="shared" si="14"/>
        <v>0</v>
      </c>
      <c r="AI10" s="65">
        <f t="shared" ref="AI10:AM10" si="23">SUM(AI11:AI13,AI15:AI18,AI21)</f>
        <v>0</v>
      </c>
      <c r="AJ10" s="65">
        <f t="shared" si="23"/>
        <v>0</v>
      </c>
      <c r="AK10" s="65">
        <f t="shared" si="18"/>
        <v>0</v>
      </c>
      <c r="AL10" s="65">
        <f t="shared" si="23"/>
        <v>0</v>
      </c>
      <c r="AM10" s="65">
        <f t="shared" si="23"/>
        <v>0</v>
      </c>
      <c r="AN10" s="55"/>
    </row>
    <row r="11" ht="22.8" customHeight="1" spans="1:40">
      <c r="A11" s="6"/>
      <c r="B11" s="63" t="s">
        <v>22</v>
      </c>
      <c r="C11" s="63" t="s">
        <v>22</v>
      </c>
      <c r="D11" s="64"/>
      <c r="E11" s="64" t="s">
        <v>168</v>
      </c>
      <c r="F11" s="65">
        <f t="shared" si="1"/>
        <v>186.84</v>
      </c>
      <c r="G11" s="65">
        <f t="shared" si="2"/>
        <v>179.59</v>
      </c>
      <c r="H11" s="65">
        <f t="shared" si="3"/>
        <v>179.59</v>
      </c>
      <c r="I11" s="71">
        <v>179.59</v>
      </c>
      <c r="J11" s="72"/>
      <c r="K11" s="65">
        <f t="shared" si="4"/>
        <v>0</v>
      </c>
      <c r="L11" s="72"/>
      <c r="M11" s="72"/>
      <c r="N11" s="65">
        <f t="shared" si="5"/>
        <v>0</v>
      </c>
      <c r="O11" s="72"/>
      <c r="P11" s="72"/>
      <c r="Q11" s="65">
        <f t="shared" si="6"/>
        <v>0</v>
      </c>
      <c r="R11" s="65">
        <f t="shared" si="7"/>
        <v>0</v>
      </c>
      <c r="S11" s="72"/>
      <c r="T11" s="72"/>
      <c r="U11" s="65">
        <f t="shared" si="8"/>
        <v>0</v>
      </c>
      <c r="V11" s="72"/>
      <c r="W11" s="72"/>
      <c r="X11" s="65">
        <f t="shared" si="9"/>
        <v>0</v>
      </c>
      <c r="Y11" s="72"/>
      <c r="Z11" s="72"/>
      <c r="AA11" s="65">
        <f t="shared" si="10"/>
        <v>7.25</v>
      </c>
      <c r="AB11" s="65">
        <f t="shared" si="11"/>
        <v>7.25</v>
      </c>
      <c r="AC11" s="71">
        <v>7.25</v>
      </c>
      <c r="AD11" s="72"/>
      <c r="AE11" s="65">
        <f t="shared" si="13"/>
        <v>0</v>
      </c>
      <c r="AF11" s="72"/>
      <c r="AG11" s="72"/>
      <c r="AH11" s="65">
        <f t="shared" si="14"/>
        <v>0</v>
      </c>
      <c r="AI11" s="72"/>
      <c r="AJ11" s="72"/>
      <c r="AK11" s="65">
        <f t="shared" si="18"/>
        <v>0</v>
      </c>
      <c r="AL11" s="71"/>
      <c r="AM11" s="72"/>
      <c r="AN11" s="55"/>
    </row>
    <row r="12" ht="22.8" customHeight="1" spans="2:40">
      <c r="B12" s="63" t="s">
        <v>22</v>
      </c>
      <c r="C12" s="63" t="s">
        <v>22</v>
      </c>
      <c r="D12" s="64"/>
      <c r="E12" s="64" t="s">
        <v>169</v>
      </c>
      <c r="F12" s="65">
        <f t="shared" si="1"/>
        <v>90.8</v>
      </c>
      <c r="G12" s="65">
        <f t="shared" si="2"/>
        <v>90.8</v>
      </c>
      <c r="H12" s="65">
        <f t="shared" si="3"/>
        <v>90.8</v>
      </c>
      <c r="I12" s="71">
        <v>90.8</v>
      </c>
      <c r="J12" s="72"/>
      <c r="K12" s="65">
        <f t="shared" si="4"/>
        <v>0</v>
      </c>
      <c r="L12" s="72"/>
      <c r="M12" s="72"/>
      <c r="N12" s="65">
        <f t="shared" si="5"/>
        <v>0</v>
      </c>
      <c r="O12" s="72"/>
      <c r="P12" s="72"/>
      <c r="Q12" s="65">
        <f t="shared" si="6"/>
        <v>0</v>
      </c>
      <c r="R12" s="65">
        <f t="shared" si="7"/>
        <v>0</v>
      </c>
      <c r="S12" s="72"/>
      <c r="T12" s="72"/>
      <c r="U12" s="65">
        <f t="shared" si="8"/>
        <v>0</v>
      </c>
      <c r="V12" s="72"/>
      <c r="W12" s="72"/>
      <c r="X12" s="65">
        <f t="shared" si="9"/>
        <v>0</v>
      </c>
      <c r="Y12" s="72"/>
      <c r="Z12" s="72"/>
      <c r="AA12" s="65">
        <f t="shared" si="10"/>
        <v>0</v>
      </c>
      <c r="AB12" s="65">
        <f t="shared" si="11"/>
        <v>0</v>
      </c>
      <c r="AC12" s="72"/>
      <c r="AD12" s="72"/>
      <c r="AE12" s="65">
        <f t="shared" si="13"/>
        <v>0</v>
      </c>
      <c r="AF12" s="72"/>
      <c r="AG12" s="72"/>
      <c r="AH12" s="65">
        <f t="shared" si="14"/>
        <v>0</v>
      </c>
      <c r="AI12" s="72"/>
      <c r="AJ12" s="72"/>
      <c r="AK12" s="65">
        <f t="shared" si="18"/>
        <v>0</v>
      </c>
      <c r="AL12" s="72"/>
      <c r="AM12" s="72"/>
      <c r="AN12" s="55"/>
    </row>
    <row r="13" ht="22.8" customHeight="1" spans="2:40">
      <c r="B13" s="63" t="s">
        <v>22</v>
      </c>
      <c r="C13" s="63" t="s">
        <v>22</v>
      </c>
      <c r="D13" s="64"/>
      <c r="E13" s="64" t="s">
        <v>170</v>
      </c>
      <c r="F13" s="65">
        <f t="shared" si="1"/>
        <v>13.97</v>
      </c>
      <c r="G13" s="65">
        <f t="shared" si="2"/>
        <v>7.25</v>
      </c>
      <c r="H13" s="65">
        <f t="shared" si="3"/>
        <v>7.25</v>
      </c>
      <c r="I13" s="65">
        <f t="shared" ref="I13:M13" si="24">I14</f>
        <v>7.25</v>
      </c>
      <c r="J13" s="65">
        <f t="shared" si="24"/>
        <v>0</v>
      </c>
      <c r="K13" s="65">
        <f t="shared" si="4"/>
        <v>0</v>
      </c>
      <c r="L13" s="65">
        <f t="shared" si="24"/>
        <v>0</v>
      </c>
      <c r="M13" s="65">
        <f t="shared" si="24"/>
        <v>0</v>
      </c>
      <c r="N13" s="65">
        <f t="shared" si="5"/>
        <v>0</v>
      </c>
      <c r="O13" s="65">
        <f t="shared" ref="O13:T13" si="25">O14</f>
        <v>0</v>
      </c>
      <c r="P13" s="65">
        <f t="shared" si="25"/>
        <v>0</v>
      </c>
      <c r="Q13" s="65">
        <f t="shared" si="6"/>
        <v>0</v>
      </c>
      <c r="R13" s="65">
        <f t="shared" si="7"/>
        <v>0</v>
      </c>
      <c r="S13" s="65">
        <f t="shared" si="25"/>
        <v>0</v>
      </c>
      <c r="T13" s="65">
        <f t="shared" si="25"/>
        <v>0</v>
      </c>
      <c r="U13" s="65">
        <f t="shared" si="8"/>
        <v>0</v>
      </c>
      <c r="V13" s="65">
        <f t="shared" ref="V13:Z13" si="26">V14</f>
        <v>0</v>
      </c>
      <c r="W13" s="65">
        <f t="shared" si="26"/>
        <v>0</v>
      </c>
      <c r="X13" s="65">
        <f t="shared" si="9"/>
        <v>0</v>
      </c>
      <c r="Y13" s="65">
        <f t="shared" si="26"/>
        <v>0</v>
      </c>
      <c r="Z13" s="65">
        <f t="shared" si="26"/>
        <v>0</v>
      </c>
      <c r="AA13" s="65">
        <f t="shared" si="10"/>
        <v>6.72</v>
      </c>
      <c r="AB13" s="65">
        <f t="shared" si="11"/>
        <v>6.72</v>
      </c>
      <c r="AC13" s="65">
        <f t="shared" ref="AC13:AG13" si="27">AC14</f>
        <v>6.72</v>
      </c>
      <c r="AD13" s="65">
        <f t="shared" si="27"/>
        <v>0</v>
      </c>
      <c r="AE13" s="65">
        <f t="shared" si="13"/>
        <v>0</v>
      </c>
      <c r="AF13" s="65">
        <f t="shared" si="27"/>
        <v>0</v>
      </c>
      <c r="AG13" s="65">
        <f t="shared" si="27"/>
        <v>0</v>
      </c>
      <c r="AH13" s="65">
        <f t="shared" si="14"/>
        <v>0</v>
      </c>
      <c r="AI13" s="65">
        <f t="shared" ref="AI13:AM13" si="28">AI14</f>
        <v>0</v>
      </c>
      <c r="AJ13" s="65">
        <f t="shared" si="28"/>
        <v>0</v>
      </c>
      <c r="AK13" s="65">
        <f t="shared" si="18"/>
        <v>0</v>
      </c>
      <c r="AL13" s="65">
        <f t="shared" si="28"/>
        <v>0</v>
      </c>
      <c r="AM13" s="65">
        <f t="shared" si="28"/>
        <v>0</v>
      </c>
      <c r="AN13" s="55"/>
    </row>
    <row r="14" ht="22.8" customHeight="1" spans="1:40">
      <c r="A14" s="6"/>
      <c r="B14" s="63" t="s">
        <v>171</v>
      </c>
      <c r="C14" s="63" t="s">
        <v>84</v>
      </c>
      <c r="D14" s="64">
        <v>517001</v>
      </c>
      <c r="E14" s="64" t="s">
        <v>172</v>
      </c>
      <c r="F14" s="65">
        <f t="shared" si="1"/>
        <v>13.97</v>
      </c>
      <c r="G14" s="65">
        <f t="shared" si="2"/>
        <v>7.25</v>
      </c>
      <c r="H14" s="65">
        <f t="shared" si="3"/>
        <v>7.25</v>
      </c>
      <c r="I14" s="71">
        <v>7.25</v>
      </c>
      <c r="J14" s="72"/>
      <c r="K14" s="65">
        <f t="shared" si="4"/>
        <v>0</v>
      </c>
      <c r="L14" s="72"/>
      <c r="M14" s="72"/>
      <c r="N14" s="65">
        <f t="shared" si="5"/>
        <v>0</v>
      </c>
      <c r="O14" s="72"/>
      <c r="P14" s="72"/>
      <c r="Q14" s="65">
        <f t="shared" si="6"/>
        <v>0</v>
      </c>
      <c r="R14" s="65">
        <f t="shared" si="7"/>
        <v>0</v>
      </c>
      <c r="S14" s="72"/>
      <c r="T14" s="72"/>
      <c r="U14" s="65">
        <f t="shared" si="8"/>
        <v>0</v>
      </c>
      <c r="V14" s="72"/>
      <c r="W14" s="72"/>
      <c r="X14" s="65">
        <f t="shared" si="9"/>
        <v>0</v>
      </c>
      <c r="Y14" s="72"/>
      <c r="Z14" s="72"/>
      <c r="AA14" s="65">
        <f t="shared" si="10"/>
        <v>6.72</v>
      </c>
      <c r="AB14" s="65">
        <f t="shared" si="11"/>
        <v>6.72</v>
      </c>
      <c r="AC14" s="71">
        <v>6.72</v>
      </c>
      <c r="AD14" s="72"/>
      <c r="AE14" s="65">
        <f t="shared" si="13"/>
        <v>0</v>
      </c>
      <c r="AF14" s="72"/>
      <c r="AG14" s="72"/>
      <c r="AH14" s="65">
        <f t="shared" si="14"/>
        <v>0</v>
      </c>
      <c r="AI14" s="72"/>
      <c r="AJ14" s="72"/>
      <c r="AK14" s="65">
        <f t="shared" si="18"/>
        <v>0</v>
      </c>
      <c r="AL14" s="71"/>
      <c r="AM14" s="72"/>
      <c r="AN14" s="55"/>
    </row>
    <row r="15" ht="22.8" customHeight="1" spans="2:40">
      <c r="B15" s="63" t="s">
        <v>22</v>
      </c>
      <c r="C15" s="63" t="s">
        <v>22</v>
      </c>
      <c r="D15" s="64"/>
      <c r="E15" s="64" t="s">
        <v>173</v>
      </c>
      <c r="F15" s="65">
        <f t="shared" si="1"/>
        <v>73.22</v>
      </c>
      <c r="G15" s="65">
        <f t="shared" si="2"/>
        <v>73.22</v>
      </c>
      <c r="H15" s="65">
        <f t="shared" si="3"/>
        <v>73.22</v>
      </c>
      <c r="I15" s="71">
        <v>73.22</v>
      </c>
      <c r="J15" s="72"/>
      <c r="K15" s="65">
        <f t="shared" si="4"/>
        <v>0</v>
      </c>
      <c r="L15" s="72"/>
      <c r="M15" s="72"/>
      <c r="N15" s="65">
        <f t="shared" si="5"/>
        <v>0</v>
      </c>
      <c r="O15" s="72"/>
      <c r="P15" s="72"/>
      <c r="Q15" s="65">
        <f t="shared" si="6"/>
        <v>0</v>
      </c>
      <c r="R15" s="65">
        <f t="shared" si="7"/>
        <v>0</v>
      </c>
      <c r="S15" s="72"/>
      <c r="T15" s="72"/>
      <c r="U15" s="65">
        <f t="shared" si="8"/>
        <v>0</v>
      </c>
      <c r="V15" s="72"/>
      <c r="W15" s="72"/>
      <c r="X15" s="65">
        <f t="shared" si="9"/>
        <v>0</v>
      </c>
      <c r="Y15" s="72"/>
      <c r="Z15" s="72"/>
      <c r="AA15" s="65">
        <f t="shared" si="10"/>
        <v>0</v>
      </c>
      <c r="AB15" s="65">
        <f t="shared" si="11"/>
        <v>0</v>
      </c>
      <c r="AC15" s="71"/>
      <c r="AD15" s="72"/>
      <c r="AE15" s="65">
        <f t="shared" si="13"/>
        <v>0</v>
      </c>
      <c r="AF15" s="72"/>
      <c r="AG15" s="72"/>
      <c r="AH15" s="65">
        <f t="shared" si="14"/>
        <v>0</v>
      </c>
      <c r="AI15" s="72"/>
      <c r="AJ15" s="72"/>
      <c r="AK15" s="65">
        <f t="shared" si="18"/>
        <v>0</v>
      </c>
      <c r="AL15" s="71"/>
      <c r="AM15" s="72"/>
      <c r="AN15" s="55"/>
    </row>
    <row r="16" ht="22.8" customHeight="1" spans="2:40">
      <c r="B16" s="63" t="s">
        <v>22</v>
      </c>
      <c r="C16" s="63" t="s">
        <v>22</v>
      </c>
      <c r="D16" s="64"/>
      <c r="E16" s="64" t="s">
        <v>174</v>
      </c>
      <c r="F16" s="65">
        <f t="shared" si="1"/>
        <v>66.11</v>
      </c>
      <c r="G16" s="65">
        <f t="shared" si="2"/>
        <v>52.86</v>
      </c>
      <c r="H16" s="65">
        <f t="shared" si="3"/>
        <v>52.86</v>
      </c>
      <c r="I16" s="71">
        <v>52.86</v>
      </c>
      <c r="J16" s="72"/>
      <c r="K16" s="65">
        <f t="shared" si="4"/>
        <v>0</v>
      </c>
      <c r="L16" s="72"/>
      <c r="M16" s="72"/>
      <c r="N16" s="65">
        <f t="shared" si="5"/>
        <v>0</v>
      </c>
      <c r="O16" s="72"/>
      <c r="P16" s="72"/>
      <c r="Q16" s="65">
        <f t="shared" si="6"/>
        <v>0</v>
      </c>
      <c r="R16" s="65">
        <f t="shared" si="7"/>
        <v>0</v>
      </c>
      <c r="S16" s="72"/>
      <c r="T16" s="72"/>
      <c r="U16" s="65">
        <f t="shared" si="8"/>
        <v>0</v>
      </c>
      <c r="V16" s="72"/>
      <c r="W16" s="72"/>
      <c r="X16" s="65">
        <f t="shared" si="9"/>
        <v>0</v>
      </c>
      <c r="Y16" s="72"/>
      <c r="Z16" s="72"/>
      <c r="AA16" s="65">
        <f t="shared" si="10"/>
        <v>13.25</v>
      </c>
      <c r="AB16" s="65">
        <f t="shared" si="11"/>
        <v>13.25</v>
      </c>
      <c r="AC16" s="71">
        <v>13.25</v>
      </c>
      <c r="AD16" s="72"/>
      <c r="AE16" s="65">
        <f t="shared" si="13"/>
        <v>0</v>
      </c>
      <c r="AF16" s="72"/>
      <c r="AG16" s="72"/>
      <c r="AH16" s="65">
        <f t="shared" si="14"/>
        <v>0</v>
      </c>
      <c r="AI16" s="72"/>
      <c r="AJ16" s="72"/>
      <c r="AK16" s="65">
        <f t="shared" si="18"/>
        <v>0</v>
      </c>
      <c r="AL16" s="71"/>
      <c r="AM16" s="72"/>
      <c r="AN16" s="55"/>
    </row>
    <row r="17" ht="22.8" customHeight="1" spans="2:40">
      <c r="B17" s="63" t="s">
        <v>22</v>
      </c>
      <c r="C17" s="63" t="s">
        <v>22</v>
      </c>
      <c r="D17" s="64"/>
      <c r="E17" s="64" t="s">
        <v>175</v>
      </c>
      <c r="F17" s="65">
        <f t="shared" si="1"/>
        <v>27.12</v>
      </c>
      <c r="G17" s="65">
        <f t="shared" si="2"/>
        <v>26.43</v>
      </c>
      <c r="H17" s="65">
        <f t="shared" si="3"/>
        <v>26.43</v>
      </c>
      <c r="I17" s="71">
        <v>26.43</v>
      </c>
      <c r="J17" s="72"/>
      <c r="K17" s="65">
        <f t="shared" si="4"/>
        <v>0</v>
      </c>
      <c r="L17" s="72"/>
      <c r="M17" s="72"/>
      <c r="N17" s="65">
        <f t="shared" si="5"/>
        <v>0</v>
      </c>
      <c r="O17" s="72"/>
      <c r="P17" s="72"/>
      <c r="Q17" s="65">
        <f t="shared" si="6"/>
        <v>0</v>
      </c>
      <c r="R17" s="65">
        <f t="shared" si="7"/>
        <v>0</v>
      </c>
      <c r="S17" s="72"/>
      <c r="T17" s="72"/>
      <c r="U17" s="65">
        <f t="shared" si="8"/>
        <v>0</v>
      </c>
      <c r="V17" s="72"/>
      <c r="W17" s="72"/>
      <c r="X17" s="65">
        <f t="shared" si="9"/>
        <v>0</v>
      </c>
      <c r="Y17" s="72"/>
      <c r="Z17" s="72"/>
      <c r="AA17" s="65">
        <f t="shared" si="10"/>
        <v>0.69</v>
      </c>
      <c r="AB17" s="65">
        <f t="shared" si="11"/>
        <v>0.69</v>
      </c>
      <c r="AC17" s="71">
        <v>0.69</v>
      </c>
      <c r="AD17" s="72"/>
      <c r="AE17" s="65">
        <f t="shared" si="13"/>
        <v>0</v>
      </c>
      <c r="AF17" s="72"/>
      <c r="AG17" s="72"/>
      <c r="AH17" s="65">
        <f t="shared" si="14"/>
        <v>0</v>
      </c>
      <c r="AI17" s="72"/>
      <c r="AJ17" s="72"/>
      <c r="AK17" s="65">
        <f t="shared" si="18"/>
        <v>0</v>
      </c>
      <c r="AL17" s="71"/>
      <c r="AM17" s="72"/>
      <c r="AN17" s="55"/>
    </row>
    <row r="18" ht="22.8" customHeight="1" spans="2:40">
      <c r="B18" s="63" t="s">
        <v>22</v>
      </c>
      <c r="C18" s="63" t="s">
        <v>22</v>
      </c>
      <c r="D18" s="64"/>
      <c r="E18" s="64" t="s">
        <v>176</v>
      </c>
      <c r="F18" s="65">
        <f t="shared" si="1"/>
        <v>3.48</v>
      </c>
      <c r="G18" s="65">
        <f t="shared" si="2"/>
        <v>2.78</v>
      </c>
      <c r="H18" s="65">
        <f t="shared" si="3"/>
        <v>2.78</v>
      </c>
      <c r="I18" s="65">
        <f t="shared" ref="I18:M18" si="29">I19+I20</f>
        <v>2.78</v>
      </c>
      <c r="J18" s="65">
        <f t="shared" si="29"/>
        <v>0</v>
      </c>
      <c r="K18" s="65">
        <f t="shared" si="4"/>
        <v>0</v>
      </c>
      <c r="L18" s="65">
        <f t="shared" si="29"/>
        <v>0</v>
      </c>
      <c r="M18" s="65">
        <f t="shared" si="29"/>
        <v>0</v>
      </c>
      <c r="N18" s="65">
        <f t="shared" si="5"/>
        <v>0</v>
      </c>
      <c r="O18" s="65">
        <f t="shared" ref="O18:T18" si="30">O19+O20</f>
        <v>0</v>
      </c>
      <c r="P18" s="65">
        <f t="shared" si="30"/>
        <v>0</v>
      </c>
      <c r="Q18" s="65">
        <f t="shared" si="6"/>
        <v>0</v>
      </c>
      <c r="R18" s="65">
        <f t="shared" si="7"/>
        <v>0</v>
      </c>
      <c r="S18" s="65">
        <f t="shared" si="30"/>
        <v>0</v>
      </c>
      <c r="T18" s="65">
        <f t="shared" si="30"/>
        <v>0</v>
      </c>
      <c r="U18" s="65">
        <f t="shared" si="8"/>
        <v>0</v>
      </c>
      <c r="V18" s="65">
        <f t="shared" ref="V18:Z18" si="31">V19+V20</f>
        <v>0</v>
      </c>
      <c r="W18" s="65">
        <f t="shared" si="31"/>
        <v>0</v>
      </c>
      <c r="X18" s="65">
        <f t="shared" si="9"/>
        <v>0</v>
      </c>
      <c r="Y18" s="65">
        <f t="shared" si="31"/>
        <v>0</v>
      </c>
      <c r="Z18" s="65">
        <f t="shared" si="31"/>
        <v>0</v>
      </c>
      <c r="AA18" s="65">
        <f t="shared" si="10"/>
        <v>0.7</v>
      </c>
      <c r="AB18" s="65">
        <f t="shared" si="11"/>
        <v>0.7</v>
      </c>
      <c r="AC18" s="65">
        <f t="shared" ref="AC18:AG18" si="32">AC19+AC20</f>
        <v>0.7</v>
      </c>
      <c r="AD18" s="65">
        <f t="shared" si="32"/>
        <v>0</v>
      </c>
      <c r="AE18" s="65">
        <f t="shared" si="13"/>
        <v>0</v>
      </c>
      <c r="AF18" s="65">
        <f t="shared" si="32"/>
        <v>0</v>
      </c>
      <c r="AG18" s="65">
        <f t="shared" si="32"/>
        <v>0</v>
      </c>
      <c r="AH18" s="65">
        <f t="shared" si="14"/>
        <v>0</v>
      </c>
      <c r="AI18" s="65">
        <f t="shared" ref="AI18:AM18" si="33">AI19+AI20</f>
        <v>0</v>
      </c>
      <c r="AJ18" s="65">
        <f t="shared" si="33"/>
        <v>0</v>
      </c>
      <c r="AK18" s="65">
        <f t="shared" si="18"/>
        <v>0</v>
      </c>
      <c r="AL18" s="65">
        <f t="shared" si="33"/>
        <v>0</v>
      </c>
      <c r="AM18" s="65">
        <f t="shared" si="33"/>
        <v>0</v>
      </c>
      <c r="AN18" s="55"/>
    </row>
    <row r="19" ht="22.8" customHeight="1" spans="1:40">
      <c r="A19" s="6"/>
      <c r="B19" s="63" t="s">
        <v>171</v>
      </c>
      <c r="C19" s="63" t="s">
        <v>177</v>
      </c>
      <c r="D19" s="64">
        <v>517001</v>
      </c>
      <c r="E19" s="64" t="s">
        <v>178</v>
      </c>
      <c r="F19" s="65">
        <f t="shared" si="1"/>
        <v>1.73</v>
      </c>
      <c r="G19" s="65">
        <f t="shared" si="2"/>
        <v>1.13</v>
      </c>
      <c r="H19" s="65">
        <f t="shared" si="3"/>
        <v>1.13</v>
      </c>
      <c r="I19" s="71">
        <v>1.13</v>
      </c>
      <c r="J19" s="72"/>
      <c r="K19" s="65">
        <f t="shared" si="4"/>
        <v>0</v>
      </c>
      <c r="L19" s="72"/>
      <c r="M19" s="72"/>
      <c r="N19" s="65">
        <f t="shared" si="5"/>
        <v>0</v>
      </c>
      <c r="O19" s="72"/>
      <c r="P19" s="72"/>
      <c r="Q19" s="65">
        <f t="shared" si="6"/>
        <v>0</v>
      </c>
      <c r="R19" s="65">
        <f t="shared" si="7"/>
        <v>0</v>
      </c>
      <c r="S19" s="72"/>
      <c r="T19" s="72"/>
      <c r="U19" s="65">
        <f t="shared" si="8"/>
        <v>0</v>
      </c>
      <c r="V19" s="72"/>
      <c r="W19" s="72"/>
      <c r="X19" s="65">
        <f t="shared" si="9"/>
        <v>0</v>
      </c>
      <c r="Y19" s="72"/>
      <c r="Z19" s="72"/>
      <c r="AA19" s="65">
        <f t="shared" si="10"/>
        <v>0.6</v>
      </c>
      <c r="AB19" s="65">
        <f t="shared" si="11"/>
        <v>0.6</v>
      </c>
      <c r="AC19" s="71">
        <v>0.6</v>
      </c>
      <c r="AD19" s="72"/>
      <c r="AE19" s="65">
        <f t="shared" si="13"/>
        <v>0</v>
      </c>
      <c r="AF19" s="72"/>
      <c r="AG19" s="72"/>
      <c r="AH19" s="65">
        <f t="shared" si="14"/>
        <v>0</v>
      </c>
      <c r="AI19" s="72"/>
      <c r="AJ19" s="72"/>
      <c r="AK19" s="65">
        <f t="shared" si="18"/>
        <v>0</v>
      </c>
      <c r="AL19" s="71"/>
      <c r="AM19" s="72"/>
      <c r="AN19" s="55"/>
    </row>
    <row r="20" ht="22.8" customHeight="1" spans="1:40">
      <c r="A20" s="6"/>
      <c r="B20" s="63" t="s">
        <v>171</v>
      </c>
      <c r="C20" s="63" t="s">
        <v>177</v>
      </c>
      <c r="D20" s="64">
        <v>517001</v>
      </c>
      <c r="E20" s="64" t="s">
        <v>179</v>
      </c>
      <c r="F20" s="65">
        <f t="shared" si="1"/>
        <v>1.75</v>
      </c>
      <c r="G20" s="65">
        <f t="shared" si="2"/>
        <v>1.65</v>
      </c>
      <c r="H20" s="65">
        <f t="shared" si="3"/>
        <v>1.65</v>
      </c>
      <c r="I20" s="71">
        <v>1.65</v>
      </c>
      <c r="J20" s="72"/>
      <c r="K20" s="65">
        <f t="shared" si="4"/>
        <v>0</v>
      </c>
      <c r="L20" s="72"/>
      <c r="M20" s="72"/>
      <c r="N20" s="65">
        <f t="shared" si="5"/>
        <v>0</v>
      </c>
      <c r="O20" s="72"/>
      <c r="P20" s="72"/>
      <c r="Q20" s="65">
        <f t="shared" si="6"/>
        <v>0</v>
      </c>
      <c r="R20" s="65">
        <f t="shared" si="7"/>
        <v>0</v>
      </c>
      <c r="S20" s="72"/>
      <c r="T20" s="72"/>
      <c r="U20" s="65">
        <f t="shared" si="8"/>
        <v>0</v>
      </c>
      <c r="V20" s="72"/>
      <c r="W20" s="72"/>
      <c r="X20" s="65">
        <f t="shared" si="9"/>
        <v>0</v>
      </c>
      <c r="Y20" s="72"/>
      <c r="Z20" s="72"/>
      <c r="AA20" s="65">
        <f t="shared" si="10"/>
        <v>0.1</v>
      </c>
      <c r="AB20" s="65">
        <f t="shared" si="11"/>
        <v>0.1</v>
      </c>
      <c r="AC20" s="71">
        <v>0.1</v>
      </c>
      <c r="AD20" s="72"/>
      <c r="AE20" s="65">
        <f t="shared" si="13"/>
        <v>0</v>
      </c>
      <c r="AF20" s="72"/>
      <c r="AG20" s="72"/>
      <c r="AH20" s="65">
        <f t="shared" si="14"/>
        <v>0</v>
      </c>
      <c r="AI20" s="72"/>
      <c r="AJ20" s="72"/>
      <c r="AK20" s="65">
        <f t="shared" si="18"/>
        <v>0</v>
      </c>
      <c r="AL20" s="71"/>
      <c r="AM20" s="72"/>
      <c r="AN20" s="55"/>
    </row>
    <row r="21" ht="22.8" customHeight="1" spans="2:40">
      <c r="B21" s="63" t="s">
        <v>22</v>
      </c>
      <c r="C21" s="63" t="s">
        <v>22</v>
      </c>
      <c r="D21" s="64"/>
      <c r="E21" s="64" t="s">
        <v>180</v>
      </c>
      <c r="F21" s="65">
        <f t="shared" si="1"/>
        <v>39.65</v>
      </c>
      <c r="G21" s="65">
        <f t="shared" si="2"/>
        <v>39.65</v>
      </c>
      <c r="H21" s="65">
        <f t="shared" si="3"/>
        <v>39.65</v>
      </c>
      <c r="I21" s="71">
        <v>39.65</v>
      </c>
      <c r="J21" s="72"/>
      <c r="K21" s="65">
        <f t="shared" si="4"/>
        <v>0</v>
      </c>
      <c r="L21" s="72"/>
      <c r="M21" s="72"/>
      <c r="N21" s="65">
        <f t="shared" si="5"/>
        <v>0</v>
      </c>
      <c r="O21" s="72"/>
      <c r="P21" s="72"/>
      <c r="Q21" s="65">
        <f t="shared" si="6"/>
        <v>0</v>
      </c>
      <c r="R21" s="65">
        <f t="shared" si="7"/>
        <v>0</v>
      </c>
      <c r="S21" s="72"/>
      <c r="T21" s="72"/>
      <c r="U21" s="65">
        <f t="shared" si="8"/>
        <v>0</v>
      </c>
      <c r="V21" s="72"/>
      <c r="W21" s="72"/>
      <c r="X21" s="65">
        <f t="shared" si="9"/>
        <v>0</v>
      </c>
      <c r="Y21" s="72"/>
      <c r="Z21" s="72"/>
      <c r="AA21" s="65">
        <f t="shared" si="10"/>
        <v>0</v>
      </c>
      <c r="AB21" s="65">
        <f t="shared" si="11"/>
        <v>0</v>
      </c>
      <c r="AC21" s="72"/>
      <c r="AD21" s="72"/>
      <c r="AE21" s="65">
        <f t="shared" si="13"/>
        <v>0</v>
      </c>
      <c r="AF21" s="72"/>
      <c r="AG21" s="72"/>
      <c r="AH21" s="65">
        <f t="shared" si="14"/>
        <v>0</v>
      </c>
      <c r="AI21" s="72"/>
      <c r="AJ21" s="72"/>
      <c r="AK21" s="65">
        <f t="shared" si="18"/>
        <v>0</v>
      </c>
      <c r="AL21" s="72"/>
      <c r="AM21" s="72"/>
      <c r="AN21" s="55"/>
    </row>
    <row r="22" ht="22.8" customHeight="1" spans="2:40">
      <c r="B22" s="63" t="s">
        <v>22</v>
      </c>
      <c r="C22" s="63" t="s">
        <v>22</v>
      </c>
      <c r="D22" s="64"/>
      <c r="E22" s="64" t="s">
        <v>181</v>
      </c>
      <c r="F22" s="65">
        <f t="shared" si="1"/>
        <v>241.66</v>
      </c>
      <c r="G22" s="65">
        <f t="shared" si="2"/>
        <v>151.68</v>
      </c>
      <c r="H22" s="65">
        <f t="shared" si="3"/>
        <v>151.68</v>
      </c>
      <c r="I22" s="65">
        <f>SUM(I23:I30,I32)</f>
        <v>151.68</v>
      </c>
      <c r="J22" s="65"/>
      <c r="K22" s="65">
        <f t="shared" si="4"/>
        <v>0</v>
      </c>
      <c r="L22" s="65">
        <f>SUM(L23:L30,L32)</f>
        <v>0</v>
      </c>
      <c r="M22" s="65">
        <f>SUM(M23:M30,M32)</f>
        <v>0</v>
      </c>
      <c r="N22" s="65">
        <f t="shared" si="5"/>
        <v>0</v>
      </c>
      <c r="O22" s="65">
        <f>SUM(O23:O30,O32)</f>
        <v>0</v>
      </c>
      <c r="P22" s="65">
        <f>SUM(P23:P30,P32)</f>
        <v>0</v>
      </c>
      <c r="Q22" s="65">
        <f t="shared" si="6"/>
        <v>0</v>
      </c>
      <c r="R22" s="65">
        <f t="shared" si="7"/>
        <v>0</v>
      </c>
      <c r="S22" s="65">
        <f>SUM(S23:S30,S32)</f>
        <v>0</v>
      </c>
      <c r="T22" s="65">
        <f>SUM(T23:T30,T32)</f>
        <v>0</v>
      </c>
      <c r="U22" s="65">
        <f t="shared" si="8"/>
        <v>0</v>
      </c>
      <c r="V22" s="65">
        <f>SUM(V23:V30,V32)</f>
        <v>0</v>
      </c>
      <c r="W22" s="65">
        <f>SUM(W23:W30,W32)</f>
        <v>0</v>
      </c>
      <c r="X22" s="65">
        <f t="shared" si="9"/>
        <v>0</v>
      </c>
      <c r="Y22" s="65">
        <f>SUM(Y23:Y30,Y32)</f>
        <v>0</v>
      </c>
      <c r="Z22" s="65">
        <f>SUM(Z23:Z30,Z32)</f>
        <v>0</v>
      </c>
      <c r="AA22" s="65">
        <f t="shared" si="10"/>
        <v>89.98</v>
      </c>
      <c r="AB22" s="65">
        <f t="shared" si="11"/>
        <v>89.98</v>
      </c>
      <c r="AC22" s="65">
        <f>SUM(AC23:AC30,AC32)</f>
        <v>89.98</v>
      </c>
      <c r="AD22" s="65">
        <f>SUM(AD23:AD30,AD32)</f>
        <v>0</v>
      </c>
      <c r="AE22" s="65">
        <f t="shared" si="13"/>
        <v>0</v>
      </c>
      <c r="AF22" s="65">
        <f>SUM(AF23:AF30,AF32)</f>
        <v>0</v>
      </c>
      <c r="AG22" s="65">
        <f>SUM(AG23:AG30,AG32)</f>
        <v>0</v>
      </c>
      <c r="AH22" s="65">
        <f t="shared" si="14"/>
        <v>0</v>
      </c>
      <c r="AI22" s="65">
        <f>SUM(AI23:AI30,AI32)</f>
        <v>0</v>
      </c>
      <c r="AJ22" s="65">
        <f>SUM(AJ23:AJ30,AJ32)</f>
        <v>0</v>
      </c>
      <c r="AK22" s="65">
        <f t="shared" si="18"/>
        <v>0</v>
      </c>
      <c r="AL22" s="65">
        <f>SUM(AL23:AL30,AL32)</f>
        <v>0</v>
      </c>
      <c r="AM22" s="65">
        <f>SUM(AM23:AM30,AM32)</f>
        <v>0</v>
      </c>
      <c r="AN22" s="55"/>
    </row>
    <row r="23" ht="22.8" customHeight="1" spans="1:40">
      <c r="A23" s="6"/>
      <c r="B23" s="63" t="s">
        <v>22</v>
      </c>
      <c r="C23" s="63" t="s">
        <v>22</v>
      </c>
      <c r="D23" s="64"/>
      <c r="E23" s="64" t="s">
        <v>182</v>
      </c>
      <c r="F23" s="65">
        <f t="shared" si="1"/>
        <v>29.38</v>
      </c>
      <c r="G23" s="65">
        <f t="shared" si="2"/>
        <v>21.38</v>
      </c>
      <c r="H23" s="65">
        <f t="shared" si="3"/>
        <v>21.38</v>
      </c>
      <c r="I23" s="71">
        <v>21.38</v>
      </c>
      <c r="J23" s="72"/>
      <c r="K23" s="65">
        <f t="shared" si="4"/>
        <v>0</v>
      </c>
      <c r="L23" s="72"/>
      <c r="M23" s="72"/>
      <c r="N23" s="65">
        <f t="shared" si="5"/>
        <v>0</v>
      </c>
      <c r="O23" s="72"/>
      <c r="P23" s="72"/>
      <c r="Q23" s="65">
        <f t="shared" si="6"/>
        <v>0</v>
      </c>
      <c r="R23" s="65">
        <f t="shared" si="7"/>
        <v>0</v>
      </c>
      <c r="S23" s="72"/>
      <c r="T23" s="72"/>
      <c r="U23" s="65">
        <f t="shared" si="8"/>
        <v>0</v>
      </c>
      <c r="V23" s="72"/>
      <c r="W23" s="72"/>
      <c r="X23" s="65">
        <f t="shared" si="9"/>
        <v>0</v>
      </c>
      <c r="Y23" s="72"/>
      <c r="Z23" s="72"/>
      <c r="AA23" s="65">
        <f t="shared" si="10"/>
        <v>8</v>
      </c>
      <c r="AB23" s="65">
        <f t="shared" si="11"/>
        <v>8</v>
      </c>
      <c r="AC23" s="71">
        <v>8</v>
      </c>
      <c r="AD23" s="72"/>
      <c r="AE23" s="65">
        <f t="shared" si="13"/>
        <v>0</v>
      </c>
      <c r="AF23" s="72"/>
      <c r="AG23" s="72"/>
      <c r="AH23" s="65">
        <f t="shared" si="14"/>
        <v>0</v>
      </c>
      <c r="AI23" s="72"/>
      <c r="AJ23" s="72"/>
      <c r="AK23" s="65">
        <f t="shared" si="18"/>
        <v>0</v>
      </c>
      <c r="AL23" s="71"/>
      <c r="AM23" s="72"/>
      <c r="AN23" s="55"/>
    </row>
    <row r="24" ht="22.8" customHeight="1" spans="2:40">
      <c r="B24" s="63" t="s">
        <v>22</v>
      </c>
      <c r="C24" s="63" t="s">
        <v>22</v>
      </c>
      <c r="D24" s="64"/>
      <c r="E24" s="64" t="s">
        <v>183</v>
      </c>
      <c r="F24" s="65">
        <f t="shared" si="1"/>
        <v>8.72</v>
      </c>
      <c r="G24" s="65">
        <f t="shared" si="2"/>
        <v>7.82</v>
      </c>
      <c r="H24" s="65">
        <f t="shared" ref="H24:H29" si="34">I25+J24</f>
        <v>7.82</v>
      </c>
      <c r="I24" s="71">
        <v>5</v>
      </c>
      <c r="J24" s="72"/>
      <c r="K24" s="65">
        <f t="shared" si="4"/>
        <v>0</v>
      </c>
      <c r="L24" s="72"/>
      <c r="M24" s="72"/>
      <c r="N24" s="65">
        <f t="shared" si="5"/>
        <v>0</v>
      </c>
      <c r="O24" s="72"/>
      <c r="P24" s="72"/>
      <c r="Q24" s="65">
        <f t="shared" si="6"/>
        <v>0</v>
      </c>
      <c r="R24" s="65">
        <f t="shared" si="7"/>
        <v>0</v>
      </c>
      <c r="S24" s="72"/>
      <c r="T24" s="72"/>
      <c r="U24" s="65">
        <f t="shared" si="8"/>
        <v>0</v>
      </c>
      <c r="V24" s="72"/>
      <c r="W24" s="72"/>
      <c r="X24" s="65">
        <f t="shared" si="9"/>
        <v>0</v>
      </c>
      <c r="Y24" s="72"/>
      <c r="Z24" s="72"/>
      <c r="AA24" s="65">
        <f t="shared" si="10"/>
        <v>0.9</v>
      </c>
      <c r="AB24" s="65">
        <f t="shared" si="11"/>
        <v>0.9</v>
      </c>
      <c r="AC24" s="71">
        <v>0.9</v>
      </c>
      <c r="AD24" s="72"/>
      <c r="AE24" s="65">
        <f t="shared" si="13"/>
        <v>0</v>
      </c>
      <c r="AF24" s="72"/>
      <c r="AG24" s="72"/>
      <c r="AH24" s="65">
        <f t="shared" si="14"/>
        <v>0</v>
      </c>
      <c r="AI24" s="72"/>
      <c r="AJ24" s="72"/>
      <c r="AK24" s="65">
        <f t="shared" si="18"/>
        <v>0</v>
      </c>
      <c r="AL24" s="71"/>
      <c r="AM24" s="72"/>
      <c r="AN24" s="55"/>
    </row>
    <row r="25" ht="22.8" customHeight="1" spans="2:40">
      <c r="B25" s="63" t="s">
        <v>22</v>
      </c>
      <c r="C25" s="63" t="s">
        <v>22</v>
      </c>
      <c r="D25" s="64"/>
      <c r="E25" s="64" t="s">
        <v>184</v>
      </c>
      <c r="F25" s="65">
        <f t="shared" si="1"/>
        <v>19.2</v>
      </c>
      <c r="G25" s="65">
        <f t="shared" si="2"/>
        <v>18.6</v>
      </c>
      <c r="H25" s="65">
        <f t="shared" si="34"/>
        <v>18.6</v>
      </c>
      <c r="I25" s="71">
        <v>7.82</v>
      </c>
      <c r="J25" s="72"/>
      <c r="K25" s="65">
        <f t="shared" si="4"/>
        <v>0</v>
      </c>
      <c r="L25" s="72"/>
      <c r="M25" s="72"/>
      <c r="N25" s="65">
        <f t="shared" si="5"/>
        <v>0</v>
      </c>
      <c r="O25" s="72"/>
      <c r="P25" s="72"/>
      <c r="Q25" s="65">
        <f t="shared" si="6"/>
        <v>0</v>
      </c>
      <c r="R25" s="65">
        <f t="shared" si="7"/>
        <v>0</v>
      </c>
      <c r="S25" s="72"/>
      <c r="T25" s="72"/>
      <c r="U25" s="65">
        <f t="shared" si="8"/>
        <v>0</v>
      </c>
      <c r="V25" s="72"/>
      <c r="W25" s="72"/>
      <c r="X25" s="65">
        <f t="shared" si="9"/>
        <v>0</v>
      </c>
      <c r="Y25" s="72"/>
      <c r="Z25" s="72"/>
      <c r="AA25" s="65">
        <f t="shared" si="10"/>
        <v>0.6</v>
      </c>
      <c r="AB25" s="65">
        <f t="shared" si="11"/>
        <v>0.6</v>
      </c>
      <c r="AC25" s="71">
        <v>0.6</v>
      </c>
      <c r="AD25" s="72"/>
      <c r="AE25" s="65">
        <f t="shared" si="13"/>
        <v>0</v>
      </c>
      <c r="AF25" s="72"/>
      <c r="AG25" s="72"/>
      <c r="AH25" s="65">
        <f t="shared" si="14"/>
        <v>0</v>
      </c>
      <c r="AI25" s="72"/>
      <c r="AJ25" s="72"/>
      <c r="AK25" s="65">
        <f t="shared" si="18"/>
        <v>0</v>
      </c>
      <c r="AL25" s="71"/>
      <c r="AM25" s="72"/>
      <c r="AN25" s="55"/>
    </row>
    <row r="26" ht="22.8" customHeight="1" spans="2:40">
      <c r="B26" s="63" t="s">
        <v>22</v>
      </c>
      <c r="C26" s="63" t="s">
        <v>22</v>
      </c>
      <c r="D26" s="64"/>
      <c r="E26" s="64" t="s">
        <v>185</v>
      </c>
      <c r="F26" s="65">
        <f t="shared" si="1"/>
        <v>11.6</v>
      </c>
      <c r="G26" s="65">
        <f t="shared" si="2"/>
        <v>11.6</v>
      </c>
      <c r="H26" s="65">
        <f t="shared" si="34"/>
        <v>11.6</v>
      </c>
      <c r="I26" s="71">
        <v>18.6</v>
      </c>
      <c r="J26" s="72"/>
      <c r="K26" s="65">
        <f t="shared" si="4"/>
        <v>0</v>
      </c>
      <c r="L26" s="72"/>
      <c r="M26" s="72"/>
      <c r="N26" s="65">
        <f t="shared" si="5"/>
        <v>0</v>
      </c>
      <c r="O26" s="72"/>
      <c r="P26" s="72"/>
      <c r="Q26" s="65">
        <f t="shared" si="6"/>
        <v>0</v>
      </c>
      <c r="R26" s="65">
        <f t="shared" si="7"/>
        <v>0</v>
      </c>
      <c r="S26" s="72"/>
      <c r="T26" s="72"/>
      <c r="U26" s="65">
        <f t="shared" si="8"/>
        <v>0</v>
      </c>
      <c r="V26" s="72"/>
      <c r="W26" s="72"/>
      <c r="X26" s="65">
        <f t="shared" si="9"/>
        <v>0</v>
      </c>
      <c r="Y26" s="72"/>
      <c r="Z26" s="72"/>
      <c r="AA26" s="65">
        <f t="shared" si="10"/>
        <v>0</v>
      </c>
      <c r="AB26" s="65">
        <f t="shared" si="11"/>
        <v>0</v>
      </c>
      <c r="AC26" s="71"/>
      <c r="AD26" s="72"/>
      <c r="AE26" s="65">
        <f t="shared" si="13"/>
        <v>0</v>
      </c>
      <c r="AF26" s="72"/>
      <c r="AG26" s="72"/>
      <c r="AH26" s="65">
        <f t="shared" si="14"/>
        <v>0</v>
      </c>
      <c r="AI26" s="72"/>
      <c r="AJ26" s="72"/>
      <c r="AK26" s="65">
        <f t="shared" si="18"/>
        <v>0</v>
      </c>
      <c r="AL26" s="71"/>
      <c r="AM26" s="72"/>
      <c r="AN26" s="55"/>
    </row>
    <row r="27" ht="22.8" customHeight="1" spans="2:40">
      <c r="B27" s="63" t="s">
        <v>22</v>
      </c>
      <c r="C27" s="63" t="s">
        <v>22</v>
      </c>
      <c r="D27" s="64"/>
      <c r="E27" s="64" t="s">
        <v>186</v>
      </c>
      <c r="F27" s="65">
        <f t="shared" ref="F27:F43" si="35">G27+Q27+AA27</f>
        <v>3.74</v>
      </c>
      <c r="G27" s="65">
        <f t="shared" ref="G27:G42" si="36">H27+K27+N27</f>
        <v>2.64</v>
      </c>
      <c r="H27" s="65">
        <f t="shared" si="34"/>
        <v>2.64</v>
      </c>
      <c r="I27" s="71">
        <v>11.6</v>
      </c>
      <c r="J27" s="72"/>
      <c r="K27" s="65">
        <f t="shared" ref="K27:K42" si="37">L27+M27</f>
        <v>0</v>
      </c>
      <c r="L27" s="72"/>
      <c r="M27" s="72"/>
      <c r="N27" s="65">
        <f t="shared" ref="N27:N42" si="38">O27+P27</f>
        <v>0</v>
      </c>
      <c r="O27" s="72"/>
      <c r="P27" s="72"/>
      <c r="Q27" s="65">
        <f t="shared" ref="Q27:Q42" si="39">R27+U27+X27</f>
        <v>0</v>
      </c>
      <c r="R27" s="65">
        <f t="shared" ref="R27:R42" si="40">S27+T27</f>
        <v>0</v>
      </c>
      <c r="S27" s="72"/>
      <c r="T27" s="72"/>
      <c r="U27" s="65">
        <f t="shared" ref="U27:U42" si="41">V27+W27</f>
        <v>0</v>
      </c>
      <c r="V27" s="72"/>
      <c r="W27" s="72"/>
      <c r="X27" s="65">
        <f t="shared" ref="X27:X42" si="42">Y27+Z27</f>
        <v>0</v>
      </c>
      <c r="Y27" s="72"/>
      <c r="Z27" s="72"/>
      <c r="AA27" s="65">
        <f t="shared" ref="AA27:AA42" si="43">AB27+AE27+AH27+AK27</f>
        <v>1.1</v>
      </c>
      <c r="AB27" s="65">
        <f t="shared" ref="AB27:AB42" si="44">AC27+AD27</f>
        <v>1.1</v>
      </c>
      <c r="AC27" s="71">
        <v>1.1</v>
      </c>
      <c r="AD27" s="72"/>
      <c r="AE27" s="65">
        <f t="shared" ref="AE27:AE42" si="45">AF27+AG27</f>
        <v>0</v>
      </c>
      <c r="AF27" s="72"/>
      <c r="AG27" s="72"/>
      <c r="AH27" s="65">
        <f t="shared" ref="AH27:AH42" si="46">AI27+AJ27</f>
        <v>0</v>
      </c>
      <c r="AI27" s="72"/>
      <c r="AJ27" s="72"/>
      <c r="AK27" s="65">
        <f t="shared" ref="AK27:AK43" si="47">AL27+AM27</f>
        <v>0</v>
      </c>
      <c r="AL27" s="71"/>
      <c r="AM27" s="72"/>
      <c r="AN27" s="55"/>
    </row>
    <row r="28" ht="22.8" customHeight="1" spans="2:40">
      <c r="B28" s="63" t="s">
        <v>22</v>
      </c>
      <c r="C28" s="63" t="s">
        <v>22</v>
      </c>
      <c r="D28" s="64"/>
      <c r="E28" s="64" t="s">
        <v>187</v>
      </c>
      <c r="F28" s="65">
        <f t="shared" si="35"/>
        <v>3.3</v>
      </c>
      <c r="G28" s="65">
        <f t="shared" si="36"/>
        <v>3.3</v>
      </c>
      <c r="H28" s="65">
        <f t="shared" si="34"/>
        <v>3.3</v>
      </c>
      <c r="I28" s="71">
        <v>2.64</v>
      </c>
      <c r="J28" s="72"/>
      <c r="K28" s="65">
        <f t="shared" si="37"/>
        <v>0</v>
      </c>
      <c r="L28" s="72"/>
      <c r="M28" s="72"/>
      <c r="N28" s="65">
        <f t="shared" si="38"/>
        <v>0</v>
      </c>
      <c r="O28" s="72"/>
      <c r="P28" s="72"/>
      <c r="Q28" s="65">
        <f t="shared" si="39"/>
        <v>0</v>
      </c>
      <c r="R28" s="65">
        <f t="shared" si="40"/>
        <v>0</v>
      </c>
      <c r="S28" s="72"/>
      <c r="T28" s="72"/>
      <c r="U28" s="65">
        <f t="shared" si="41"/>
        <v>0</v>
      </c>
      <c r="V28" s="72"/>
      <c r="W28" s="72"/>
      <c r="X28" s="65">
        <f t="shared" si="42"/>
        <v>0</v>
      </c>
      <c r="Y28" s="72"/>
      <c r="Z28" s="72"/>
      <c r="AA28" s="65">
        <f t="shared" si="43"/>
        <v>0</v>
      </c>
      <c r="AB28" s="65">
        <f t="shared" si="44"/>
        <v>0</v>
      </c>
      <c r="AC28" s="72"/>
      <c r="AD28" s="72"/>
      <c r="AE28" s="65">
        <f t="shared" si="45"/>
        <v>0</v>
      </c>
      <c r="AF28" s="72"/>
      <c r="AG28" s="72"/>
      <c r="AH28" s="65">
        <f t="shared" si="46"/>
        <v>0</v>
      </c>
      <c r="AI28" s="72"/>
      <c r="AJ28" s="72"/>
      <c r="AK28" s="65">
        <f t="shared" si="47"/>
        <v>0</v>
      </c>
      <c r="AL28" s="72"/>
      <c r="AM28" s="72"/>
      <c r="AN28" s="55"/>
    </row>
    <row r="29" ht="22.8" customHeight="1" spans="2:40">
      <c r="B29" s="63" t="s">
        <v>22</v>
      </c>
      <c r="C29" s="63" t="s">
        <v>22</v>
      </c>
      <c r="D29" s="64"/>
      <c r="E29" s="64" t="s">
        <v>188</v>
      </c>
      <c r="F29" s="65">
        <f t="shared" si="35"/>
        <v>18.34</v>
      </c>
      <c r="G29" s="65">
        <f t="shared" si="36"/>
        <v>18.34</v>
      </c>
      <c r="H29" s="65">
        <f t="shared" si="34"/>
        <v>18.34</v>
      </c>
      <c r="I29" s="71">
        <v>3.3</v>
      </c>
      <c r="J29" s="72"/>
      <c r="K29" s="65">
        <f t="shared" si="37"/>
        <v>0</v>
      </c>
      <c r="L29" s="72"/>
      <c r="M29" s="72"/>
      <c r="N29" s="65">
        <f t="shared" si="38"/>
        <v>0</v>
      </c>
      <c r="O29" s="72"/>
      <c r="P29" s="72"/>
      <c r="Q29" s="65">
        <f t="shared" si="39"/>
        <v>0</v>
      </c>
      <c r="R29" s="65">
        <f t="shared" si="40"/>
        <v>0</v>
      </c>
      <c r="S29" s="72"/>
      <c r="T29" s="72"/>
      <c r="U29" s="65">
        <f t="shared" si="41"/>
        <v>0</v>
      </c>
      <c r="V29" s="72"/>
      <c r="W29" s="72"/>
      <c r="X29" s="65">
        <f t="shared" si="42"/>
        <v>0</v>
      </c>
      <c r="Y29" s="72"/>
      <c r="Z29" s="72"/>
      <c r="AA29" s="65">
        <f t="shared" si="43"/>
        <v>0</v>
      </c>
      <c r="AB29" s="65">
        <f t="shared" si="44"/>
        <v>0</v>
      </c>
      <c r="AC29" s="72"/>
      <c r="AD29" s="72"/>
      <c r="AE29" s="65">
        <f t="shared" si="45"/>
        <v>0</v>
      </c>
      <c r="AF29" s="72"/>
      <c r="AG29" s="72"/>
      <c r="AH29" s="65">
        <f t="shared" si="46"/>
        <v>0</v>
      </c>
      <c r="AI29" s="72"/>
      <c r="AJ29" s="72"/>
      <c r="AK29" s="65">
        <f t="shared" si="47"/>
        <v>0</v>
      </c>
      <c r="AL29" s="72"/>
      <c r="AM29" s="72"/>
      <c r="AN29" s="55"/>
    </row>
    <row r="30" ht="22.8" customHeight="1" spans="2:40">
      <c r="B30" s="63" t="s">
        <v>22</v>
      </c>
      <c r="C30" s="63" t="s">
        <v>22</v>
      </c>
      <c r="D30" s="64"/>
      <c r="E30" s="64" t="s">
        <v>189</v>
      </c>
      <c r="F30" s="65">
        <f t="shared" si="35"/>
        <v>18.34</v>
      </c>
      <c r="G30" s="65">
        <f t="shared" si="36"/>
        <v>18.34</v>
      </c>
      <c r="H30" s="65">
        <f t="shared" ref="H27:H42" si="48">I30+J30</f>
        <v>18.34</v>
      </c>
      <c r="I30" s="65">
        <f t="shared" ref="I30:M30" si="49">I31</f>
        <v>18.34</v>
      </c>
      <c r="J30" s="65">
        <f t="shared" si="49"/>
        <v>0</v>
      </c>
      <c r="K30" s="65">
        <f t="shared" si="37"/>
        <v>0</v>
      </c>
      <c r="L30" s="65">
        <f t="shared" si="49"/>
        <v>0</v>
      </c>
      <c r="M30" s="65">
        <f t="shared" si="49"/>
        <v>0</v>
      </c>
      <c r="N30" s="65">
        <f t="shared" si="38"/>
        <v>0</v>
      </c>
      <c r="O30" s="65">
        <f t="shared" ref="O30:T30" si="50">O31</f>
        <v>0</v>
      </c>
      <c r="P30" s="65">
        <f t="shared" si="50"/>
        <v>0</v>
      </c>
      <c r="Q30" s="65">
        <f t="shared" si="39"/>
        <v>0</v>
      </c>
      <c r="R30" s="65">
        <f t="shared" si="40"/>
        <v>0</v>
      </c>
      <c r="S30" s="65">
        <f t="shared" si="50"/>
        <v>0</v>
      </c>
      <c r="T30" s="65">
        <f t="shared" si="50"/>
        <v>0</v>
      </c>
      <c r="U30" s="65">
        <f t="shared" si="41"/>
        <v>0</v>
      </c>
      <c r="V30" s="65">
        <f t="shared" ref="V30:Z30" si="51">V31</f>
        <v>0</v>
      </c>
      <c r="W30" s="65">
        <f t="shared" si="51"/>
        <v>0</v>
      </c>
      <c r="X30" s="65">
        <f t="shared" si="42"/>
        <v>0</v>
      </c>
      <c r="Y30" s="65">
        <f t="shared" si="51"/>
        <v>0</v>
      </c>
      <c r="Z30" s="65">
        <f t="shared" si="51"/>
        <v>0</v>
      </c>
      <c r="AA30" s="65">
        <f t="shared" si="43"/>
        <v>0</v>
      </c>
      <c r="AB30" s="65">
        <f t="shared" si="44"/>
        <v>0</v>
      </c>
      <c r="AC30" s="65">
        <f t="shared" ref="AC30:AG30" si="52">AC31</f>
        <v>0</v>
      </c>
      <c r="AD30" s="65">
        <f t="shared" si="52"/>
        <v>0</v>
      </c>
      <c r="AE30" s="65">
        <f t="shared" si="45"/>
        <v>0</v>
      </c>
      <c r="AF30" s="65">
        <f t="shared" si="52"/>
        <v>0</v>
      </c>
      <c r="AG30" s="65">
        <f t="shared" si="52"/>
        <v>0</v>
      </c>
      <c r="AH30" s="65">
        <f t="shared" si="46"/>
        <v>0</v>
      </c>
      <c r="AI30" s="65">
        <f t="shared" ref="AI30:AM30" si="53">AI31</f>
        <v>0</v>
      </c>
      <c r="AJ30" s="65">
        <f t="shared" si="53"/>
        <v>0</v>
      </c>
      <c r="AK30" s="65">
        <f t="shared" si="47"/>
        <v>0</v>
      </c>
      <c r="AL30" s="65">
        <f t="shared" si="53"/>
        <v>0</v>
      </c>
      <c r="AM30" s="65">
        <f t="shared" si="53"/>
        <v>0</v>
      </c>
      <c r="AN30" s="55"/>
    </row>
    <row r="31" ht="22.8" customHeight="1" spans="2:40">
      <c r="B31" s="63" t="s">
        <v>190</v>
      </c>
      <c r="C31" s="63" t="s">
        <v>191</v>
      </c>
      <c r="D31" s="64">
        <v>517001</v>
      </c>
      <c r="E31" s="64" t="s">
        <v>192</v>
      </c>
      <c r="F31" s="65">
        <f t="shared" si="35"/>
        <v>18.34</v>
      </c>
      <c r="G31" s="65">
        <f t="shared" si="36"/>
        <v>18.34</v>
      </c>
      <c r="H31" s="65">
        <f t="shared" si="48"/>
        <v>18.34</v>
      </c>
      <c r="I31" s="71">
        <v>18.34</v>
      </c>
      <c r="J31" s="72"/>
      <c r="K31" s="65">
        <f t="shared" si="37"/>
        <v>0</v>
      </c>
      <c r="L31" s="72"/>
      <c r="M31" s="72"/>
      <c r="N31" s="65">
        <f t="shared" si="38"/>
        <v>0</v>
      </c>
      <c r="O31" s="72"/>
      <c r="P31" s="72"/>
      <c r="Q31" s="65">
        <f t="shared" si="39"/>
        <v>0</v>
      </c>
      <c r="R31" s="65">
        <f t="shared" si="40"/>
        <v>0</v>
      </c>
      <c r="S31" s="72"/>
      <c r="T31" s="72"/>
      <c r="U31" s="65">
        <f t="shared" si="41"/>
        <v>0</v>
      </c>
      <c r="V31" s="72"/>
      <c r="W31" s="72"/>
      <c r="X31" s="65">
        <f t="shared" si="42"/>
        <v>0</v>
      </c>
      <c r="Y31" s="72"/>
      <c r="Z31" s="72"/>
      <c r="AA31" s="65">
        <f t="shared" si="43"/>
        <v>0</v>
      </c>
      <c r="AB31" s="65">
        <f t="shared" si="44"/>
        <v>0</v>
      </c>
      <c r="AC31" s="72"/>
      <c r="AD31" s="72"/>
      <c r="AE31" s="65">
        <f t="shared" si="45"/>
        <v>0</v>
      </c>
      <c r="AF31" s="72"/>
      <c r="AG31" s="72"/>
      <c r="AH31" s="65">
        <f t="shared" si="46"/>
        <v>0</v>
      </c>
      <c r="AI31" s="72"/>
      <c r="AJ31" s="72"/>
      <c r="AK31" s="65">
        <f t="shared" si="47"/>
        <v>0</v>
      </c>
      <c r="AL31" s="72"/>
      <c r="AM31" s="72"/>
      <c r="AN31" s="55"/>
    </row>
    <row r="32" ht="22.8" customHeight="1" spans="2:40">
      <c r="B32" s="63" t="s">
        <v>22</v>
      </c>
      <c r="C32" s="63" t="s">
        <v>22</v>
      </c>
      <c r="D32" s="64"/>
      <c r="E32" s="64" t="s">
        <v>193</v>
      </c>
      <c r="F32" s="65">
        <f t="shared" si="35"/>
        <v>142.38</v>
      </c>
      <c r="G32" s="65">
        <f t="shared" si="36"/>
        <v>63</v>
      </c>
      <c r="H32" s="65">
        <f t="shared" si="48"/>
        <v>63</v>
      </c>
      <c r="I32" s="71">
        <v>63</v>
      </c>
      <c r="J32" s="72"/>
      <c r="K32" s="65">
        <f t="shared" si="37"/>
        <v>0</v>
      </c>
      <c r="L32" s="72"/>
      <c r="M32" s="72"/>
      <c r="N32" s="65">
        <f t="shared" si="38"/>
        <v>0</v>
      </c>
      <c r="O32" s="72"/>
      <c r="P32" s="72"/>
      <c r="Q32" s="65">
        <f t="shared" si="39"/>
        <v>0</v>
      </c>
      <c r="R32" s="65">
        <f t="shared" si="40"/>
        <v>0</v>
      </c>
      <c r="S32" s="72"/>
      <c r="T32" s="72"/>
      <c r="U32" s="65">
        <f t="shared" si="41"/>
        <v>0</v>
      </c>
      <c r="V32" s="72"/>
      <c r="W32" s="72"/>
      <c r="X32" s="65">
        <f t="shared" si="42"/>
        <v>0</v>
      </c>
      <c r="Y32" s="72"/>
      <c r="Z32" s="72"/>
      <c r="AA32" s="65">
        <f t="shared" si="43"/>
        <v>79.38</v>
      </c>
      <c r="AB32" s="65">
        <f t="shared" si="44"/>
        <v>79.38</v>
      </c>
      <c r="AC32" s="71">
        <v>79.38</v>
      </c>
      <c r="AD32" s="72"/>
      <c r="AE32" s="65">
        <f t="shared" si="45"/>
        <v>0</v>
      </c>
      <c r="AF32" s="72"/>
      <c r="AG32" s="72"/>
      <c r="AH32" s="65">
        <f t="shared" si="46"/>
        <v>0</v>
      </c>
      <c r="AI32" s="72"/>
      <c r="AJ32" s="72"/>
      <c r="AK32" s="65">
        <f t="shared" si="47"/>
        <v>0</v>
      </c>
      <c r="AL32" s="71"/>
      <c r="AM32" s="72"/>
      <c r="AN32" s="55"/>
    </row>
    <row r="33" ht="22.8" customHeight="1" spans="2:40">
      <c r="B33" s="63" t="s">
        <v>22</v>
      </c>
      <c r="C33" s="63" t="s">
        <v>22</v>
      </c>
      <c r="D33" s="64"/>
      <c r="E33" s="64" t="s">
        <v>194</v>
      </c>
      <c r="F33" s="65">
        <f t="shared" si="35"/>
        <v>210.79</v>
      </c>
      <c r="G33" s="65">
        <f t="shared" si="36"/>
        <v>202.07</v>
      </c>
      <c r="H33" s="65">
        <f t="shared" si="48"/>
        <v>202.07</v>
      </c>
      <c r="I33" s="65">
        <f t="shared" ref="I33:M33" si="54">SUM(I34:I35,I39:I40)</f>
        <v>202.07</v>
      </c>
      <c r="J33" s="65">
        <f t="shared" si="54"/>
        <v>0</v>
      </c>
      <c r="K33" s="65">
        <f t="shared" si="37"/>
        <v>0</v>
      </c>
      <c r="L33" s="65">
        <f t="shared" si="54"/>
        <v>0</v>
      </c>
      <c r="M33" s="65">
        <f t="shared" si="54"/>
        <v>0</v>
      </c>
      <c r="N33" s="65">
        <f t="shared" si="38"/>
        <v>0</v>
      </c>
      <c r="O33" s="65">
        <f t="shared" ref="O33:T33" si="55">SUM(O34:O35,O39:O40)</f>
        <v>0</v>
      </c>
      <c r="P33" s="65">
        <f t="shared" si="55"/>
        <v>0</v>
      </c>
      <c r="Q33" s="65">
        <f t="shared" si="39"/>
        <v>0</v>
      </c>
      <c r="R33" s="65">
        <f t="shared" si="40"/>
        <v>0</v>
      </c>
      <c r="S33" s="65">
        <f t="shared" si="55"/>
        <v>0</v>
      </c>
      <c r="T33" s="65">
        <f t="shared" si="55"/>
        <v>0</v>
      </c>
      <c r="U33" s="65">
        <f t="shared" si="41"/>
        <v>0</v>
      </c>
      <c r="V33" s="65">
        <f t="shared" ref="V33:Z33" si="56">SUM(V34:V35,V39:V40)</f>
        <v>0</v>
      </c>
      <c r="W33" s="65">
        <f t="shared" si="56"/>
        <v>0</v>
      </c>
      <c r="X33" s="65">
        <f t="shared" si="42"/>
        <v>0</v>
      </c>
      <c r="Y33" s="65">
        <f t="shared" si="56"/>
        <v>0</v>
      </c>
      <c r="Z33" s="65">
        <f t="shared" si="56"/>
        <v>0</v>
      </c>
      <c r="AA33" s="65">
        <f t="shared" si="43"/>
        <v>8.72</v>
      </c>
      <c r="AB33" s="65">
        <f t="shared" si="44"/>
        <v>8.72</v>
      </c>
      <c r="AC33" s="65">
        <f t="shared" ref="AC33:AG33" si="57">SUM(AC34:AC35,AC39:AC40)</f>
        <v>8.72</v>
      </c>
      <c r="AD33" s="65">
        <f t="shared" si="57"/>
        <v>0</v>
      </c>
      <c r="AE33" s="65">
        <f t="shared" si="45"/>
        <v>0</v>
      </c>
      <c r="AF33" s="65">
        <f t="shared" si="57"/>
        <v>0</v>
      </c>
      <c r="AG33" s="65">
        <f t="shared" si="57"/>
        <v>0</v>
      </c>
      <c r="AH33" s="65">
        <f t="shared" si="46"/>
        <v>0</v>
      </c>
      <c r="AI33" s="65">
        <f t="shared" ref="AI33:AM33" si="58">SUM(AI34:AI35,AI39:AI40)</f>
        <v>0</v>
      </c>
      <c r="AJ33" s="65">
        <f t="shared" si="58"/>
        <v>0</v>
      </c>
      <c r="AK33" s="65">
        <f t="shared" si="47"/>
        <v>0</v>
      </c>
      <c r="AL33" s="65">
        <f t="shared" si="58"/>
        <v>0</v>
      </c>
      <c r="AM33" s="65">
        <f t="shared" si="58"/>
        <v>0</v>
      </c>
      <c r="AN33" s="55"/>
    </row>
    <row r="34" ht="22.8" customHeight="1" spans="1:40">
      <c r="A34" s="6"/>
      <c r="B34" s="63" t="s">
        <v>22</v>
      </c>
      <c r="C34" s="63" t="s">
        <v>22</v>
      </c>
      <c r="D34" s="64"/>
      <c r="E34" s="66" t="s">
        <v>195</v>
      </c>
      <c r="F34" s="65">
        <f t="shared" si="35"/>
        <v>0.09</v>
      </c>
      <c r="G34" s="65">
        <f t="shared" si="36"/>
        <v>0.09</v>
      </c>
      <c r="H34" s="65">
        <f t="shared" si="48"/>
        <v>0.09</v>
      </c>
      <c r="I34" s="71">
        <v>0.09</v>
      </c>
      <c r="J34" s="71"/>
      <c r="K34" s="65">
        <f t="shared" si="37"/>
        <v>0</v>
      </c>
      <c r="L34" s="71"/>
      <c r="M34" s="71"/>
      <c r="N34" s="65">
        <f t="shared" si="38"/>
        <v>0</v>
      </c>
      <c r="O34" s="71"/>
      <c r="P34" s="71"/>
      <c r="Q34" s="65">
        <f t="shared" si="39"/>
        <v>0</v>
      </c>
      <c r="R34" s="65">
        <f t="shared" si="40"/>
        <v>0</v>
      </c>
      <c r="S34" s="71"/>
      <c r="T34" s="71"/>
      <c r="U34" s="65">
        <f t="shared" si="41"/>
        <v>0</v>
      </c>
      <c r="V34" s="71"/>
      <c r="W34" s="71"/>
      <c r="X34" s="65">
        <f t="shared" si="42"/>
        <v>0</v>
      </c>
      <c r="Y34" s="71"/>
      <c r="Z34" s="71"/>
      <c r="AA34" s="65">
        <f t="shared" si="43"/>
        <v>0</v>
      </c>
      <c r="AB34" s="65">
        <f t="shared" si="44"/>
        <v>0</v>
      </c>
      <c r="AC34" s="71"/>
      <c r="AD34" s="71"/>
      <c r="AE34" s="65">
        <f t="shared" si="45"/>
        <v>0</v>
      </c>
      <c r="AF34" s="71"/>
      <c r="AG34" s="71"/>
      <c r="AH34" s="65">
        <f t="shared" si="46"/>
        <v>0</v>
      </c>
      <c r="AI34" s="71"/>
      <c r="AJ34" s="71"/>
      <c r="AK34" s="65">
        <f t="shared" si="47"/>
        <v>0</v>
      </c>
      <c r="AL34" s="71"/>
      <c r="AM34" s="71"/>
      <c r="AN34" s="55"/>
    </row>
    <row r="35" ht="22.8" customHeight="1" spans="2:40">
      <c r="B35" s="63" t="s">
        <v>22</v>
      </c>
      <c r="C35" s="63" t="s">
        <v>22</v>
      </c>
      <c r="D35" s="64"/>
      <c r="E35" s="64" t="s">
        <v>196</v>
      </c>
      <c r="F35" s="65">
        <f t="shared" si="35"/>
        <v>188.99</v>
      </c>
      <c r="G35" s="65">
        <f t="shared" si="36"/>
        <v>187.58</v>
      </c>
      <c r="H35" s="65">
        <f t="shared" si="48"/>
        <v>187.58</v>
      </c>
      <c r="I35" s="65">
        <f>SUM(I36:I38)</f>
        <v>187.58</v>
      </c>
      <c r="J35" s="65">
        <f t="shared" ref="I35:M35" si="59">SUM(J36:J38)</f>
        <v>0</v>
      </c>
      <c r="K35" s="65">
        <f t="shared" si="37"/>
        <v>0</v>
      </c>
      <c r="L35" s="65">
        <f t="shared" si="59"/>
        <v>0</v>
      </c>
      <c r="M35" s="65">
        <f t="shared" si="59"/>
        <v>0</v>
      </c>
      <c r="N35" s="65">
        <f t="shared" si="38"/>
        <v>0</v>
      </c>
      <c r="O35" s="65">
        <f t="shared" ref="O35:T35" si="60">SUM(O36:O38)</f>
        <v>0</v>
      </c>
      <c r="P35" s="65">
        <f t="shared" si="60"/>
        <v>0</v>
      </c>
      <c r="Q35" s="65">
        <f t="shared" si="39"/>
        <v>0</v>
      </c>
      <c r="R35" s="65">
        <f t="shared" si="40"/>
        <v>0</v>
      </c>
      <c r="S35" s="65">
        <f t="shared" si="60"/>
        <v>0</v>
      </c>
      <c r="T35" s="65">
        <f t="shared" si="60"/>
        <v>0</v>
      </c>
      <c r="U35" s="65">
        <f t="shared" si="41"/>
        <v>0</v>
      </c>
      <c r="V35" s="65">
        <f t="shared" ref="V35:Z35" si="61">SUM(V36:V38)</f>
        <v>0</v>
      </c>
      <c r="W35" s="65">
        <f t="shared" si="61"/>
        <v>0</v>
      </c>
      <c r="X35" s="65">
        <f t="shared" si="42"/>
        <v>0</v>
      </c>
      <c r="Y35" s="65">
        <f t="shared" si="61"/>
        <v>0</v>
      </c>
      <c r="Z35" s="65">
        <f t="shared" si="61"/>
        <v>0</v>
      </c>
      <c r="AA35" s="65">
        <f t="shared" si="43"/>
        <v>1.41</v>
      </c>
      <c r="AB35" s="65">
        <f t="shared" si="44"/>
        <v>1.41</v>
      </c>
      <c r="AC35" s="65">
        <f t="shared" ref="AC35:AG35" si="62">SUM(AC36:AC38)</f>
        <v>1.41</v>
      </c>
      <c r="AD35" s="65">
        <f t="shared" si="62"/>
        <v>0</v>
      </c>
      <c r="AE35" s="65">
        <f t="shared" si="45"/>
        <v>0</v>
      </c>
      <c r="AF35" s="65">
        <f t="shared" si="62"/>
        <v>0</v>
      </c>
      <c r="AG35" s="65">
        <f t="shared" si="62"/>
        <v>0</v>
      </c>
      <c r="AH35" s="65">
        <f t="shared" si="46"/>
        <v>0</v>
      </c>
      <c r="AI35" s="65">
        <f t="shared" ref="AI35:AM35" si="63">SUM(AI36:AI38)</f>
        <v>0</v>
      </c>
      <c r="AJ35" s="65">
        <f t="shared" si="63"/>
        <v>0</v>
      </c>
      <c r="AK35" s="65">
        <f t="shared" si="47"/>
        <v>0</v>
      </c>
      <c r="AL35" s="65">
        <f t="shared" si="63"/>
        <v>0</v>
      </c>
      <c r="AM35" s="65">
        <f t="shared" si="63"/>
        <v>0</v>
      </c>
      <c r="AN35" s="55"/>
    </row>
    <row r="36" ht="22.8" customHeight="1" spans="2:40">
      <c r="B36" s="63" t="s">
        <v>197</v>
      </c>
      <c r="C36" s="63" t="s">
        <v>95</v>
      </c>
      <c r="D36" s="64">
        <v>517001</v>
      </c>
      <c r="E36" s="64" t="s">
        <v>198</v>
      </c>
      <c r="F36" s="65">
        <f t="shared" si="35"/>
        <v>26.6</v>
      </c>
      <c r="G36" s="65">
        <f t="shared" si="36"/>
        <v>26.6</v>
      </c>
      <c r="H36" s="65">
        <f t="shared" si="48"/>
        <v>26.6</v>
      </c>
      <c r="I36" s="71">
        <v>26.6</v>
      </c>
      <c r="J36" s="72"/>
      <c r="K36" s="65">
        <f t="shared" si="37"/>
        <v>0</v>
      </c>
      <c r="L36" s="72"/>
      <c r="M36" s="72"/>
      <c r="N36" s="65">
        <f t="shared" si="38"/>
        <v>0</v>
      </c>
      <c r="O36" s="72"/>
      <c r="P36" s="72"/>
      <c r="Q36" s="65">
        <f t="shared" si="39"/>
        <v>0</v>
      </c>
      <c r="R36" s="65">
        <f t="shared" si="40"/>
        <v>0</v>
      </c>
      <c r="S36" s="72"/>
      <c r="T36" s="72"/>
      <c r="U36" s="65">
        <f t="shared" si="41"/>
        <v>0</v>
      </c>
      <c r="V36" s="72"/>
      <c r="W36" s="72"/>
      <c r="X36" s="65">
        <f t="shared" si="42"/>
        <v>0</v>
      </c>
      <c r="Y36" s="72"/>
      <c r="Z36" s="72"/>
      <c r="AA36" s="65">
        <f t="shared" si="43"/>
        <v>0</v>
      </c>
      <c r="AB36" s="65">
        <f t="shared" si="44"/>
        <v>0</v>
      </c>
      <c r="AC36" s="72"/>
      <c r="AD36" s="72"/>
      <c r="AE36" s="65">
        <f t="shared" si="45"/>
        <v>0</v>
      </c>
      <c r="AF36" s="72"/>
      <c r="AG36" s="72"/>
      <c r="AH36" s="65">
        <f t="shared" si="46"/>
        <v>0</v>
      </c>
      <c r="AI36" s="72"/>
      <c r="AJ36" s="72"/>
      <c r="AK36" s="65">
        <f t="shared" si="47"/>
        <v>0</v>
      </c>
      <c r="AL36" s="72"/>
      <c r="AM36" s="72"/>
      <c r="AN36" s="55"/>
    </row>
    <row r="37" ht="22.8" customHeight="1" spans="1:40">
      <c r="A37" s="6"/>
      <c r="B37" s="63" t="s">
        <v>197</v>
      </c>
      <c r="C37" s="63" t="s">
        <v>95</v>
      </c>
      <c r="D37" s="64">
        <v>517001</v>
      </c>
      <c r="E37" s="64" t="s">
        <v>199</v>
      </c>
      <c r="F37" s="65">
        <f t="shared" si="35"/>
        <v>4.12</v>
      </c>
      <c r="G37" s="65">
        <f t="shared" si="36"/>
        <v>2.71</v>
      </c>
      <c r="H37" s="65">
        <f t="shared" si="48"/>
        <v>2.71</v>
      </c>
      <c r="I37" s="71">
        <v>2.71</v>
      </c>
      <c r="J37" s="72"/>
      <c r="K37" s="65">
        <f t="shared" si="37"/>
        <v>0</v>
      </c>
      <c r="L37" s="72"/>
      <c r="M37" s="72"/>
      <c r="N37" s="65">
        <f t="shared" si="38"/>
        <v>0</v>
      </c>
      <c r="O37" s="72"/>
      <c r="P37" s="72"/>
      <c r="Q37" s="65">
        <f t="shared" si="39"/>
        <v>0</v>
      </c>
      <c r="R37" s="65">
        <f t="shared" si="40"/>
        <v>0</v>
      </c>
      <c r="S37" s="72"/>
      <c r="T37" s="72"/>
      <c r="U37" s="65">
        <f t="shared" si="41"/>
        <v>0</v>
      </c>
      <c r="V37" s="72"/>
      <c r="W37" s="72"/>
      <c r="X37" s="65">
        <f t="shared" si="42"/>
        <v>0</v>
      </c>
      <c r="Y37" s="72"/>
      <c r="Z37" s="72"/>
      <c r="AA37" s="65">
        <f t="shared" si="43"/>
        <v>1.41</v>
      </c>
      <c r="AB37" s="65">
        <f t="shared" si="44"/>
        <v>1.41</v>
      </c>
      <c r="AC37" s="71">
        <v>1.41</v>
      </c>
      <c r="AD37" s="72"/>
      <c r="AE37" s="65">
        <f t="shared" si="45"/>
        <v>0</v>
      </c>
      <c r="AF37" s="72"/>
      <c r="AG37" s="72"/>
      <c r="AH37" s="65">
        <f t="shared" si="46"/>
        <v>0</v>
      </c>
      <c r="AI37" s="72"/>
      <c r="AJ37" s="72"/>
      <c r="AK37" s="65">
        <f t="shared" si="47"/>
        <v>0</v>
      </c>
      <c r="AL37" s="71"/>
      <c r="AM37" s="72"/>
      <c r="AN37" s="55"/>
    </row>
    <row r="38" ht="22.8" customHeight="1" spans="2:40">
      <c r="B38" s="63" t="s">
        <v>197</v>
      </c>
      <c r="C38" s="63" t="s">
        <v>95</v>
      </c>
      <c r="D38" s="64">
        <v>517001</v>
      </c>
      <c r="E38" s="64" t="s">
        <v>200</v>
      </c>
      <c r="F38" s="65">
        <f t="shared" si="35"/>
        <v>158.27</v>
      </c>
      <c r="G38" s="65">
        <f t="shared" si="36"/>
        <v>158.27</v>
      </c>
      <c r="H38" s="65">
        <f t="shared" si="48"/>
        <v>158.27</v>
      </c>
      <c r="I38" s="71">
        <v>158.27</v>
      </c>
      <c r="J38" s="72"/>
      <c r="K38" s="65">
        <f t="shared" si="37"/>
        <v>0</v>
      </c>
      <c r="L38" s="72"/>
      <c r="M38" s="72"/>
      <c r="N38" s="65">
        <f t="shared" si="38"/>
        <v>0</v>
      </c>
      <c r="O38" s="72"/>
      <c r="P38" s="72"/>
      <c r="Q38" s="65">
        <f t="shared" si="39"/>
        <v>0</v>
      </c>
      <c r="R38" s="65">
        <f t="shared" si="40"/>
        <v>0</v>
      </c>
      <c r="S38" s="72"/>
      <c r="T38" s="72"/>
      <c r="U38" s="65">
        <f t="shared" si="41"/>
        <v>0</v>
      </c>
      <c r="V38" s="72"/>
      <c r="W38" s="72"/>
      <c r="X38" s="65">
        <f t="shared" si="42"/>
        <v>0</v>
      </c>
      <c r="Y38" s="72"/>
      <c r="Z38" s="72"/>
      <c r="AA38" s="65">
        <f t="shared" si="43"/>
        <v>0</v>
      </c>
      <c r="AB38" s="65">
        <f t="shared" si="44"/>
        <v>0</v>
      </c>
      <c r="AC38" s="72"/>
      <c r="AD38" s="72"/>
      <c r="AE38" s="65">
        <f t="shared" si="45"/>
        <v>0</v>
      </c>
      <c r="AF38" s="72"/>
      <c r="AG38" s="72"/>
      <c r="AH38" s="65">
        <f t="shared" si="46"/>
        <v>0</v>
      </c>
      <c r="AI38" s="72"/>
      <c r="AJ38" s="72"/>
      <c r="AK38" s="65">
        <f t="shared" si="47"/>
        <v>0</v>
      </c>
      <c r="AL38" s="72"/>
      <c r="AM38" s="72"/>
      <c r="AN38" s="55"/>
    </row>
    <row r="39" ht="22.8" customHeight="1" spans="1:40">
      <c r="A39" s="6"/>
      <c r="B39" s="63" t="s">
        <v>22</v>
      </c>
      <c r="C39" s="63" t="s">
        <v>22</v>
      </c>
      <c r="D39" s="64"/>
      <c r="E39" s="64" t="s">
        <v>201</v>
      </c>
      <c r="F39" s="65">
        <f t="shared" si="35"/>
        <v>0.02</v>
      </c>
      <c r="G39" s="65">
        <f t="shared" si="36"/>
        <v>0.02</v>
      </c>
      <c r="H39" s="65">
        <f t="shared" si="48"/>
        <v>0.02</v>
      </c>
      <c r="I39" s="71">
        <v>0.02</v>
      </c>
      <c r="J39" s="72"/>
      <c r="K39" s="65">
        <f t="shared" si="37"/>
        <v>0</v>
      </c>
      <c r="L39" s="72"/>
      <c r="M39" s="72"/>
      <c r="N39" s="65">
        <f t="shared" si="38"/>
        <v>0</v>
      </c>
      <c r="O39" s="72"/>
      <c r="P39" s="72"/>
      <c r="Q39" s="65">
        <f t="shared" si="39"/>
        <v>0</v>
      </c>
      <c r="R39" s="65">
        <f t="shared" si="40"/>
        <v>0</v>
      </c>
      <c r="S39" s="72"/>
      <c r="T39" s="72"/>
      <c r="U39" s="65">
        <f t="shared" si="41"/>
        <v>0</v>
      </c>
      <c r="V39" s="72"/>
      <c r="W39" s="72"/>
      <c r="X39" s="65">
        <f t="shared" si="42"/>
        <v>0</v>
      </c>
      <c r="Y39" s="72"/>
      <c r="Z39" s="72"/>
      <c r="AA39" s="65">
        <f t="shared" si="43"/>
        <v>0</v>
      </c>
      <c r="AB39" s="65">
        <f t="shared" si="44"/>
        <v>0</v>
      </c>
      <c r="AC39" s="72"/>
      <c r="AD39" s="72"/>
      <c r="AE39" s="65">
        <f t="shared" si="45"/>
        <v>0</v>
      </c>
      <c r="AF39" s="72"/>
      <c r="AG39" s="72"/>
      <c r="AH39" s="65">
        <f t="shared" si="46"/>
        <v>0</v>
      </c>
      <c r="AI39" s="72"/>
      <c r="AJ39" s="72"/>
      <c r="AK39" s="65">
        <f t="shared" si="47"/>
        <v>0</v>
      </c>
      <c r="AL39" s="72"/>
      <c r="AM39" s="72"/>
      <c r="AN39" s="55"/>
    </row>
    <row r="40" ht="22.8" customHeight="1" spans="1:40">
      <c r="A40" s="6"/>
      <c r="B40" s="63" t="s">
        <v>22</v>
      </c>
      <c r="C40" s="63" t="s">
        <v>22</v>
      </c>
      <c r="D40" s="64"/>
      <c r="E40" s="64" t="s">
        <v>202</v>
      </c>
      <c r="F40" s="65">
        <f t="shared" si="35"/>
        <v>21.69</v>
      </c>
      <c r="G40" s="65">
        <f t="shared" si="36"/>
        <v>14.38</v>
      </c>
      <c r="H40" s="65">
        <f t="shared" si="48"/>
        <v>14.38</v>
      </c>
      <c r="I40" s="71">
        <f>3.5+10.88</f>
        <v>14.38</v>
      </c>
      <c r="J40" s="72"/>
      <c r="K40" s="65">
        <f t="shared" si="37"/>
        <v>0</v>
      </c>
      <c r="L40" s="72"/>
      <c r="M40" s="72"/>
      <c r="N40" s="65">
        <f t="shared" si="38"/>
        <v>0</v>
      </c>
      <c r="O40" s="72"/>
      <c r="P40" s="72"/>
      <c r="Q40" s="65">
        <f t="shared" si="39"/>
        <v>0</v>
      </c>
      <c r="R40" s="65">
        <f t="shared" si="40"/>
        <v>0</v>
      </c>
      <c r="S40" s="72"/>
      <c r="T40" s="72"/>
      <c r="U40" s="65">
        <f t="shared" si="41"/>
        <v>0</v>
      </c>
      <c r="V40" s="72"/>
      <c r="W40" s="72"/>
      <c r="X40" s="65">
        <f t="shared" si="42"/>
        <v>0</v>
      </c>
      <c r="Y40" s="72"/>
      <c r="Z40" s="72"/>
      <c r="AA40" s="65">
        <f t="shared" si="43"/>
        <v>7.31</v>
      </c>
      <c r="AB40" s="65">
        <f t="shared" si="44"/>
        <v>7.31</v>
      </c>
      <c r="AC40" s="71">
        <v>7.31</v>
      </c>
      <c r="AD40" s="72"/>
      <c r="AE40" s="65">
        <f t="shared" si="45"/>
        <v>0</v>
      </c>
      <c r="AF40" s="72"/>
      <c r="AG40" s="72"/>
      <c r="AH40" s="65">
        <f t="shared" si="46"/>
        <v>0</v>
      </c>
      <c r="AI40" s="72"/>
      <c r="AJ40" s="72"/>
      <c r="AK40" s="65">
        <f t="shared" si="47"/>
        <v>0</v>
      </c>
      <c r="AL40" s="71"/>
      <c r="AM40" s="72"/>
      <c r="AN40" s="55"/>
    </row>
    <row r="41" ht="22.8" customHeight="1" spans="1:40">
      <c r="A41" s="6"/>
      <c r="B41" s="63" t="s">
        <v>22</v>
      </c>
      <c r="C41" s="63" t="s">
        <v>22</v>
      </c>
      <c r="D41" s="64"/>
      <c r="E41" s="64" t="s">
        <v>203</v>
      </c>
      <c r="F41" s="65">
        <f t="shared" si="35"/>
        <v>30.6</v>
      </c>
      <c r="G41" s="65">
        <f>H42+K41+N41</f>
        <v>22</v>
      </c>
      <c r="H41" s="65">
        <f t="shared" si="48"/>
        <v>22</v>
      </c>
      <c r="I41" s="65">
        <f>SUM(I42:I43)</f>
        <v>22</v>
      </c>
      <c r="J41" s="65">
        <f>SUM(J42:J43)</f>
        <v>0</v>
      </c>
      <c r="K41" s="65">
        <f t="shared" si="37"/>
        <v>0</v>
      </c>
      <c r="L41" s="65">
        <f t="shared" ref="I41:M41" si="64">SUM(L43)</f>
        <v>0</v>
      </c>
      <c r="M41" s="65">
        <f t="shared" si="64"/>
        <v>0</v>
      </c>
      <c r="N41" s="65">
        <f t="shared" si="38"/>
        <v>0</v>
      </c>
      <c r="O41" s="65">
        <f t="shared" ref="O41:T41" si="65">SUM(O43)</f>
        <v>0</v>
      </c>
      <c r="P41" s="65">
        <f t="shared" si="65"/>
        <v>0</v>
      </c>
      <c r="Q41" s="65">
        <f t="shared" si="39"/>
        <v>0</v>
      </c>
      <c r="R41" s="65">
        <f t="shared" si="40"/>
        <v>0</v>
      </c>
      <c r="S41" s="65">
        <f t="shared" si="65"/>
        <v>0</v>
      </c>
      <c r="T41" s="65">
        <f t="shared" si="65"/>
        <v>0</v>
      </c>
      <c r="U41" s="65">
        <f t="shared" si="41"/>
        <v>0</v>
      </c>
      <c r="V41" s="65">
        <f t="shared" ref="V41:Z41" si="66">SUM(V43)</f>
        <v>0</v>
      </c>
      <c r="W41" s="65">
        <f t="shared" si="66"/>
        <v>0</v>
      </c>
      <c r="X41" s="65">
        <f t="shared" si="42"/>
        <v>0</v>
      </c>
      <c r="Y41" s="65">
        <f t="shared" si="66"/>
        <v>0</v>
      </c>
      <c r="Z41" s="65">
        <f t="shared" si="66"/>
        <v>0</v>
      </c>
      <c r="AA41" s="65">
        <f t="shared" si="43"/>
        <v>8.6</v>
      </c>
      <c r="AB41" s="65">
        <f t="shared" si="44"/>
        <v>0.6</v>
      </c>
      <c r="AC41" s="65">
        <f>SUM(AC42:AC43)</f>
        <v>0</v>
      </c>
      <c r="AD41" s="65">
        <f>SUM(AD42:AD43)</f>
        <v>0.6</v>
      </c>
      <c r="AE41" s="65">
        <f t="shared" si="45"/>
        <v>8</v>
      </c>
      <c r="AF41" s="65">
        <f>SUM(AF43)</f>
        <v>0</v>
      </c>
      <c r="AG41" s="65">
        <f>SUM(AG42:AG43)</f>
        <v>8</v>
      </c>
      <c r="AH41" s="65">
        <f t="shared" si="46"/>
        <v>0</v>
      </c>
      <c r="AI41" s="65">
        <f t="shared" ref="AI41:AM41" si="67">SUM(AI43)</f>
        <v>0</v>
      </c>
      <c r="AJ41" s="65">
        <f t="shared" si="67"/>
        <v>0</v>
      </c>
      <c r="AK41" s="65">
        <f t="shared" si="47"/>
        <v>0</v>
      </c>
      <c r="AL41" s="65">
        <f>SUM(AL42:AL43)</f>
        <v>0</v>
      </c>
      <c r="AM41" s="65">
        <f>SUM(AM42:AM43)</f>
        <v>0</v>
      </c>
      <c r="AN41" s="55"/>
    </row>
    <row r="42" ht="22.8" customHeight="1" spans="1:40">
      <c r="A42" s="46"/>
      <c r="B42" s="67">
        <v>310</v>
      </c>
      <c r="C42" s="68" t="s">
        <v>89</v>
      </c>
      <c r="D42" s="64">
        <v>517001</v>
      </c>
      <c r="E42" s="66" t="s">
        <v>204</v>
      </c>
      <c r="F42" s="65">
        <f t="shared" si="35"/>
        <v>22</v>
      </c>
      <c r="G42" s="65">
        <f>H43+K42+N42</f>
        <v>22</v>
      </c>
      <c r="H42" s="65">
        <f>I41+J41</f>
        <v>22</v>
      </c>
      <c r="I42" s="72"/>
      <c r="J42" s="72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>
        <v>0.6</v>
      </c>
      <c r="AE42" s="65"/>
      <c r="AF42" s="65"/>
      <c r="AG42" s="72">
        <v>8</v>
      </c>
      <c r="AH42" s="65"/>
      <c r="AI42" s="65"/>
      <c r="AJ42" s="65"/>
      <c r="AK42" s="65">
        <f t="shared" si="47"/>
        <v>0</v>
      </c>
      <c r="AL42" s="72"/>
      <c r="AM42" s="72"/>
      <c r="AN42" s="55"/>
    </row>
    <row r="43" ht="22.8" customHeight="1" spans="2:40">
      <c r="B43" s="67">
        <v>399</v>
      </c>
      <c r="C43" s="68" t="s">
        <v>205</v>
      </c>
      <c r="D43" s="64">
        <v>517001</v>
      </c>
      <c r="E43" s="64" t="s">
        <v>206</v>
      </c>
      <c r="F43" s="65">
        <f t="shared" si="35"/>
        <v>22</v>
      </c>
      <c r="G43" s="65">
        <f>H43+K43+N43</f>
        <v>22</v>
      </c>
      <c r="H43" s="65">
        <f>I43+J43</f>
        <v>22</v>
      </c>
      <c r="I43" s="71">
        <v>22</v>
      </c>
      <c r="J43" s="72"/>
      <c r="K43" s="65">
        <f>L43+M43</f>
        <v>0</v>
      </c>
      <c r="L43" s="72"/>
      <c r="M43" s="72"/>
      <c r="N43" s="65">
        <f>O43+P43</f>
        <v>0</v>
      </c>
      <c r="O43" s="72"/>
      <c r="P43" s="72"/>
      <c r="Q43" s="65">
        <f>R43+U43+X43</f>
        <v>0</v>
      </c>
      <c r="R43" s="65">
        <f>S43+T43</f>
        <v>0</v>
      </c>
      <c r="S43" s="72"/>
      <c r="T43" s="72"/>
      <c r="U43" s="65">
        <f>V43+W43</f>
        <v>0</v>
      </c>
      <c r="V43" s="72"/>
      <c r="W43" s="72"/>
      <c r="X43" s="65">
        <f>Y43+Z43</f>
        <v>0</v>
      </c>
      <c r="Y43" s="72"/>
      <c r="Z43" s="72"/>
      <c r="AA43" s="65">
        <f>AB43+AE43+AH43+AK43</f>
        <v>0</v>
      </c>
      <c r="AB43" s="65">
        <f>AC43+AD43</f>
        <v>0</v>
      </c>
      <c r="AC43" s="72"/>
      <c r="AD43" s="72"/>
      <c r="AE43" s="65">
        <f>AF43+AG43</f>
        <v>0</v>
      </c>
      <c r="AF43" s="72"/>
      <c r="AG43" s="72"/>
      <c r="AH43" s="65">
        <f>AI43+AJ43</f>
        <v>0</v>
      </c>
      <c r="AI43" s="72"/>
      <c r="AJ43" s="72"/>
      <c r="AK43" s="65">
        <f t="shared" si="47"/>
        <v>0</v>
      </c>
      <c r="AL43" s="72"/>
      <c r="AM43" s="72"/>
      <c r="AN43" s="55"/>
    </row>
    <row r="44" ht="9.75" customHeight="1" spans="1:40">
      <c r="A44" s="19"/>
      <c r="B44" s="19"/>
      <c r="C44" s="19"/>
      <c r="D44" s="6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43"/>
      <c r="AL44" s="19"/>
      <c r="AM44" s="19"/>
      <c r="AN44" s="5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39:A41"/>
    <mergeCell ref="D5:D6"/>
    <mergeCell ref="E5:E6"/>
    <mergeCell ref="F4:F6"/>
    <mergeCell ref="G5:G6"/>
    <mergeCell ref="Q5:Q6"/>
    <mergeCell ref="AA5:AA6"/>
  </mergeCells>
  <pageMargins left="0.275" right="0.196527777777778" top="0.196527777777778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3.75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207</v>
      </c>
      <c r="H1" s="21"/>
      <c r="I1" s="21"/>
      <c r="J1" s="24"/>
    </row>
    <row r="2" ht="22.8" customHeight="1" spans="1:10">
      <c r="A2" s="1"/>
      <c r="B2" s="3" t="s">
        <v>208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7"/>
      <c r="I3" s="36" t="s">
        <v>5</v>
      </c>
      <c r="J3" s="24"/>
    </row>
    <row r="4" ht="24.4" customHeight="1" spans="1:10">
      <c r="A4" s="38"/>
      <c r="B4" s="7" t="s">
        <v>8</v>
      </c>
      <c r="C4" s="7"/>
      <c r="D4" s="7"/>
      <c r="E4" s="7"/>
      <c r="F4" s="7"/>
      <c r="G4" s="7" t="s">
        <v>58</v>
      </c>
      <c r="H4" s="30" t="s">
        <v>158</v>
      </c>
      <c r="I4" s="30" t="s">
        <v>160</v>
      </c>
      <c r="J4" s="55"/>
    </row>
    <row r="5" ht="24.4" customHeight="1" spans="1:10">
      <c r="A5" s="38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55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976.24</v>
      </c>
      <c r="H7" s="31">
        <f>H8</f>
        <v>848.33</v>
      </c>
      <c r="I7" s="31">
        <f>I8</f>
        <v>127.91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976.24</v>
      </c>
      <c r="H8" s="16">
        <f>H9</f>
        <v>848.33</v>
      </c>
      <c r="I8" s="16">
        <f>I9</f>
        <v>127.91</v>
      </c>
      <c r="J8" s="24"/>
    </row>
    <row r="9" ht="22.8" customHeight="1" spans="1:10">
      <c r="A9" s="8"/>
      <c r="B9" s="13"/>
      <c r="C9" s="13"/>
      <c r="D9" s="13"/>
      <c r="E9" s="13"/>
      <c r="F9" s="13" t="s">
        <v>209</v>
      </c>
      <c r="G9" s="16">
        <f>SUM(G10:G21)</f>
        <v>976.24</v>
      </c>
      <c r="H9" s="16">
        <f>SUM(H10:H21)</f>
        <v>848.33</v>
      </c>
      <c r="I9" s="16">
        <f>SUM(I10:J21)</f>
        <v>127.91</v>
      </c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85</v>
      </c>
      <c r="E10" s="13" t="s">
        <v>210</v>
      </c>
      <c r="F10" s="13" t="s">
        <v>87</v>
      </c>
      <c r="G10" s="16">
        <f>H10+I10</f>
        <v>396.87</v>
      </c>
      <c r="H10" s="18">
        <v>370.8</v>
      </c>
      <c r="I10" s="18">
        <v>26.07</v>
      </c>
      <c r="J10" s="25"/>
    </row>
    <row r="11" ht="22.8" customHeight="1" spans="1:10">
      <c r="A11" s="8"/>
      <c r="B11" s="13" t="s">
        <v>83</v>
      </c>
      <c r="C11" s="13" t="s">
        <v>88</v>
      </c>
      <c r="D11" s="13" t="s">
        <v>89</v>
      </c>
      <c r="E11" s="13" t="s">
        <v>210</v>
      </c>
      <c r="F11" s="13" t="s">
        <v>90</v>
      </c>
      <c r="G11" s="16">
        <f t="shared" ref="G11:G21" si="0">H11+I11</f>
        <v>37.48</v>
      </c>
      <c r="H11" s="18">
        <v>37.48</v>
      </c>
      <c r="I11" s="18"/>
      <c r="J11" s="25"/>
    </row>
    <row r="12" ht="22.8" customHeight="1" spans="1:10">
      <c r="A12" s="8"/>
      <c r="B12" s="13" t="s">
        <v>83</v>
      </c>
      <c r="C12" s="13" t="s">
        <v>91</v>
      </c>
      <c r="D12" s="13" t="s">
        <v>92</v>
      </c>
      <c r="E12" s="13" t="s">
        <v>210</v>
      </c>
      <c r="F12" s="13" t="s">
        <v>93</v>
      </c>
      <c r="G12" s="16">
        <f t="shared" si="0"/>
        <v>8</v>
      </c>
      <c r="H12" s="18">
        <v>8</v>
      </c>
      <c r="I12" s="18"/>
      <c r="J12" s="25"/>
    </row>
    <row r="13" ht="22.8" customHeight="1" spans="1:10">
      <c r="A13" s="8"/>
      <c r="B13" s="13" t="s">
        <v>94</v>
      </c>
      <c r="C13" s="13" t="s">
        <v>95</v>
      </c>
      <c r="D13" s="13" t="s">
        <v>95</v>
      </c>
      <c r="E13" s="13" t="s">
        <v>210</v>
      </c>
      <c r="F13" s="13" t="s">
        <v>96</v>
      </c>
      <c r="G13" s="16">
        <f t="shared" si="0"/>
        <v>66.11</v>
      </c>
      <c r="H13" s="18">
        <v>52.86</v>
      </c>
      <c r="I13" s="18">
        <v>13.25</v>
      </c>
      <c r="J13" s="25"/>
    </row>
    <row r="14" ht="22.8" customHeight="1" spans="1:10">
      <c r="A14" s="8"/>
      <c r="B14" s="13" t="s">
        <v>97</v>
      </c>
      <c r="C14" s="13" t="s">
        <v>98</v>
      </c>
      <c r="D14" s="13" t="s">
        <v>85</v>
      </c>
      <c r="E14" s="13" t="s">
        <v>210</v>
      </c>
      <c r="F14" s="13" t="s">
        <v>99</v>
      </c>
      <c r="G14" s="16">
        <f t="shared" si="0"/>
        <v>27.12</v>
      </c>
      <c r="H14" s="18">
        <v>26.43</v>
      </c>
      <c r="I14" s="18">
        <v>0.69</v>
      </c>
      <c r="J14" s="25"/>
    </row>
    <row r="15" ht="22.8" customHeight="1" spans="1:10">
      <c r="A15" s="8"/>
      <c r="B15" s="13" t="s">
        <v>97</v>
      </c>
      <c r="C15" s="13" t="s">
        <v>100</v>
      </c>
      <c r="D15" s="13" t="s">
        <v>85</v>
      </c>
      <c r="E15" s="13" t="s">
        <v>210</v>
      </c>
      <c r="F15" s="13" t="s">
        <v>101</v>
      </c>
      <c r="G15" s="16">
        <f t="shared" si="0"/>
        <v>2</v>
      </c>
      <c r="H15" s="18">
        <v>2</v>
      </c>
      <c r="I15" s="18"/>
      <c r="J15" s="25"/>
    </row>
    <row r="16" ht="22.8" customHeight="1" spans="1:10">
      <c r="A16" s="8"/>
      <c r="B16" s="13">
        <v>211</v>
      </c>
      <c r="C16" s="34" t="s">
        <v>84</v>
      </c>
      <c r="D16" s="13">
        <v>99</v>
      </c>
      <c r="E16" s="13">
        <v>517</v>
      </c>
      <c r="F16" s="13" t="s">
        <v>102</v>
      </c>
      <c r="G16" s="16">
        <f t="shared" si="0"/>
        <v>0.6</v>
      </c>
      <c r="H16" s="18"/>
      <c r="I16" s="18">
        <v>0.6</v>
      </c>
      <c r="J16" s="25"/>
    </row>
    <row r="17" ht="22.8" customHeight="1" spans="1:10">
      <c r="A17" s="8"/>
      <c r="B17" s="13" t="s">
        <v>105</v>
      </c>
      <c r="C17" s="13" t="s">
        <v>85</v>
      </c>
      <c r="D17" s="13" t="s">
        <v>106</v>
      </c>
      <c r="E17" s="13" t="s">
        <v>210</v>
      </c>
      <c r="F17" s="13" t="s">
        <v>107</v>
      </c>
      <c r="G17" s="16">
        <f t="shared" si="0"/>
        <v>74.94</v>
      </c>
      <c r="H17" s="18">
        <v>74.34</v>
      </c>
      <c r="I17" s="18">
        <v>0.6</v>
      </c>
      <c r="J17" s="25"/>
    </row>
    <row r="18" ht="22.8" customHeight="1" spans="1:10">
      <c r="A18" s="8"/>
      <c r="B18" s="13">
        <v>213</v>
      </c>
      <c r="C18" s="34" t="s">
        <v>108</v>
      </c>
      <c r="D18" s="13">
        <v>99</v>
      </c>
      <c r="E18" s="13">
        <v>517</v>
      </c>
      <c r="F18" s="13" t="s">
        <v>110</v>
      </c>
      <c r="G18" s="16">
        <f t="shared" si="0"/>
        <v>0.1</v>
      </c>
      <c r="H18" s="18"/>
      <c r="I18" s="18">
        <v>0.1</v>
      </c>
      <c r="J18" s="25"/>
    </row>
    <row r="19" ht="22.8" customHeight="1" spans="1:10">
      <c r="A19" s="8"/>
      <c r="B19" s="13" t="s">
        <v>105</v>
      </c>
      <c r="C19" s="13" t="s">
        <v>111</v>
      </c>
      <c r="D19" s="13" t="s">
        <v>95</v>
      </c>
      <c r="E19" s="13" t="s">
        <v>210</v>
      </c>
      <c r="F19" s="13" t="s">
        <v>112</v>
      </c>
      <c r="G19" s="16">
        <f t="shared" si="0"/>
        <v>294.99</v>
      </c>
      <c r="H19" s="18">
        <v>228.77</v>
      </c>
      <c r="I19" s="18">
        <v>66.22</v>
      </c>
      <c r="J19" s="25"/>
    </row>
    <row r="20" ht="18" customHeight="1" spans="1:10">
      <c r="A20" s="19"/>
      <c r="B20" s="13" t="s">
        <v>105</v>
      </c>
      <c r="C20" s="13" t="s">
        <v>111</v>
      </c>
      <c r="D20" s="13" t="s">
        <v>89</v>
      </c>
      <c r="E20" s="13" t="s">
        <v>210</v>
      </c>
      <c r="F20" s="13" t="s">
        <v>113</v>
      </c>
      <c r="G20" s="16">
        <f t="shared" si="0"/>
        <v>28.38</v>
      </c>
      <c r="H20" s="18">
        <v>8</v>
      </c>
      <c r="I20" s="18">
        <v>20.38</v>
      </c>
      <c r="J20" s="58"/>
    </row>
    <row r="21" ht="24" customHeight="1" spans="2:9">
      <c r="B21" s="13" t="s">
        <v>114</v>
      </c>
      <c r="C21" s="13" t="s">
        <v>92</v>
      </c>
      <c r="D21" s="13" t="s">
        <v>85</v>
      </c>
      <c r="E21" s="13" t="s">
        <v>210</v>
      </c>
      <c r="F21" s="13" t="s">
        <v>115</v>
      </c>
      <c r="G21" s="16">
        <f t="shared" si="0"/>
        <v>39.65</v>
      </c>
      <c r="H21" s="18">
        <v>39.65</v>
      </c>
      <c r="I21" s="18"/>
    </row>
    <row r="22" spans="8:9">
      <c r="H22" s="50"/>
      <c r="I22" s="5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pane ySplit="6" topLeftCell="A35" activePane="bottomLeft" state="frozen"/>
      <selection/>
      <selection pane="bottomLeft" activeCell="M47" sqref="M4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5" t="s">
        <v>211</v>
      </c>
      <c r="I1" s="55"/>
    </row>
    <row r="2" ht="22.8" customHeight="1" spans="1:9">
      <c r="A2" s="1"/>
      <c r="B2" s="3" t="s">
        <v>212</v>
      </c>
      <c r="C2" s="3"/>
      <c r="D2" s="3"/>
      <c r="E2" s="3"/>
      <c r="F2" s="3"/>
      <c r="G2" s="3"/>
      <c r="H2" s="3"/>
      <c r="I2" s="55"/>
    </row>
    <row r="3" ht="19.55" customHeight="1" spans="1:9">
      <c r="A3" s="4"/>
      <c r="B3" s="5" t="s">
        <v>4</v>
      </c>
      <c r="C3" s="5"/>
      <c r="D3" s="5"/>
      <c r="E3" s="5"/>
      <c r="G3" s="4"/>
      <c r="H3" s="36" t="s">
        <v>5</v>
      </c>
      <c r="I3" s="55"/>
    </row>
    <row r="4" ht="24.4" customHeight="1" spans="1:9">
      <c r="A4" s="6"/>
      <c r="B4" s="37" t="s">
        <v>8</v>
      </c>
      <c r="C4" s="37"/>
      <c r="D4" s="37"/>
      <c r="E4" s="37"/>
      <c r="F4" s="37" t="s">
        <v>75</v>
      </c>
      <c r="G4" s="37"/>
      <c r="H4" s="37"/>
      <c r="I4" s="55"/>
    </row>
    <row r="5" ht="24.4" customHeight="1" spans="1:9">
      <c r="A5" s="6"/>
      <c r="B5" s="37" t="s">
        <v>79</v>
      </c>
      <c r="C5" s="37"/>
      <c r="D5" s="37" t="s">
        <v>69</v>
      </c>
      <c r="E5" s="37" t="s">
        <v>70</v>
      </c>
      <c r="F5" s="37" t="s">
        <v>58</v>
      </c>
      <c r="G5" s="37" t="s">
        <v>213</v>
      </c>
      <c r="H5" s="37" t="s">
        <v>214</v>
      </c>
      <c r="I5" s="55"/>
    </row>
    <row r="6" ht="24.4" customHeight="1" spans="1:9">
      <c r="A6" s="38"/>
      <c r="B6" s="37" t="s">
        <v>80</v>
      </c>
      <c r="C6" s="37" t="s">
        <v>81</v>
      </c>
      <c r="D6" s="37"/>
      <c r="E6" s="37"/>
      <c r="F6" s="37"/>
      <c r="G6" s="37"/>
      <c r="H6" s="37"/>
      <c r="I6" s="55"/>
    </row>
    <row r="7" ht="22.8" customHeight="1" spans="1:9">
      <c r="A7" s="6"/>
      <c r="B7" s="39"/>
      <c r="C7" s="39"/>
      <c r="D7" s="39"/>
      <c r="E7" s="10" t="s">
        <v>71</v>
      </c>
      <c r="F7" s="40">
        <f>F8</f>
        <v>975.64</v>
      </c>
      <c r="G7" s="40">
        <f>G8</f>
        <v>736.26</v>
      </c>
      <c r="H7" s="40">
        <f>H8</f>
        <v>239.38</v>
      </c>
      <c r="I7" s="55"/>
    </row>
    <row r="8" ht="22.8" customHeight="1" spans="1:9">
      <c r="A8" s="6"/>
      <c r="B8" s="41" t="s">
        <v>22</v>
      </c>
      <c r="C8" s="41" t="s">
        <v>22</v>
      </c>
      <c r="D8" s="42"/>
      <c r="E8" s="42" t="s">
        <v>22</v>
      </c>
      <c r="F8" s="43">
        <f>F9</f>
        <v>975.64</v>
      </c>
      <c r="G8" s="43">
        <f>G9</f>
        <v>736.26</v>
      </c>
      <c r="H8" s="43">
        <f>H9</f>
        <v>239.38</v>
      </c>
      <c r="I8" s="45"/>
    </row>
    <row r="9" ht="22.8" customHeight="1" spans="1:9">
      <c r="A9" s="6"/>
      <c r="B9" s="41" t="s">
        <v>22</v>
      </c>
      <c r="C9" s="41" t="s">
        <v>22</v>
      </c>
      <c r="D9" s="42" t="s">
        <v>215</v>
      </c>
      <c r="E9" s="42" t="s">
        <v>72</v>
      </c>
      <c r="F9" s="43">
        <f>F10+F22+F37+F45</f>
        <v>975.64</v>
      </c>
      <c r="G9" s="43">
        <f>G10+G22+G37</f>
        <v>736.26</v>
      </c>
      <c r="H9" s="43">
        <f>H10+H22+H37+H45</f>
        <v>239.38</v>
      </c>
      <c r="I9" s="55"/>
    </row>
    <row r="10" ht="22.8" customHeight="1" spans="1:9">
      <c r="A10" s="6"/>
      <c r="B10" s="41" t="s">
        <v>22</v>
      </c>
      <c r="C10" s="41" t="s">
        <v>22</v>
      </c>
      <c r="D10" s="42" t="s">
        <v>171</v>
      </c>
      <c r="E10" s="42" t="s">
        <v>216</v>
      </c>
      <c r="F10" s="43">
        <f t="shared" ref="F10:F45" si="0">G10+H10</f>
        <v>501.19</v>
      </c>
      <c r="G10" s="43">
        <f>SUM(G11:G13,G15:G18,G21)</f>
        <v>501.19</v>
      </c>
      <c r="H10" s="43">
        <f>SUM(H11:H13,H15:H18,H21)</f>
        <v>0</v>
      </c>
      <c r="I10" s="55"/>
    </row>
    <row r="11" ht="22.8" customHeight="1" spans="1:11">
      <c r="A11" s="6"/>
      <c r="B11" s="41" t="s">
        <v>217</v>
      </c>
      <c r="C11" s="41" t="s">
        <v>218</v>
      </c>
      <c r="D11" s="42" t="s">
        <v>219</v>
      </c>
      <c r="E11" s="42" t="s">
        <v>220</v>
      </c>
      <c r="F11" s="43">
        <f t="shared" si="0"/>
        <v>186.84</v>
      </c>
      <c r="G11" s="44">
        <v>186.84</v>
      </c>
      <c r="H11" s="45"/>
      <c r="I11" s="55"/>
      <c r="J11" s="50"/>
      <c r="K11" s="50"/>
    </row>
    <row r="12" ht="22.8" customHeight="1" spans="2:11">
      <c r="B12" s="41" t="s">
        <v>217</v>
      </c>
      <c r="C12" s="41" t="s">
        <v>221</v>
      </c>
      <c r="D12" s="42" t="s">
        <v>222</v>
      </c>
      <c r="E12" s="42" t="s">
        <v>223</v>
      </c>
      <c r="F12" s="43">
        <f t="shared" si="0"/>
        <v>90.8</v>
      </c>
      <c r="G12" s="44">
        <v>90.8</v>
      </c>
      <c r="H12" s="45"/>
      <c r="I12" s="55"/>
      <c r="J12" s="50"/>
      <c r="K12" s="50"/>
    </row>
    <row r="13" ht="22.8" customHeight="1" spans="2:11">
      <c r="B13" s="41" t="s">
        <v>217</v>
      </c>
      <c r="C13" s="41" t="s">
        <v>224</v>
      </c>
      <c r="D13" s="42" t="s">
        <v>225</v>
      </c>
      <c r="E13" s="42" t="s">
        <v>226</v>
      </c>
      <c r="F13" s="43">
        <f t="shared" si="0"/>
        <v>13.97</v>
      </c>
      <c r="G13" s="43">
        <f>G14</f>
        <v>13.97</v>
      </c>
      <c r="H13" s="43">
        <f>H14</f>
        <v>0</v>
      </c>
      <c r="I13" s="55"/>
      <c r="J13" s="50"/>
      <c r="K13" s="50"/>
    </row>
    <row r="14" ht="22.8" customHeight="1" spans="1:11">
      <c r="A14" s="6"/>
      <c r="B14" s="41" t="s">
        <v>217</v>
      </c>
      <c r="C14" s="41" t="s">
        <v>224</v>
      </c>
      <c r="D14" s="42" t="s">
        <v>227</v>
      </c>
      <c r="E14" s="42" t="s">
        <v>228</v>
      </c>
      <c r="F14" s="43">
        <f t="shared" si="0"/>
        <v>13.97</v>
      </c>
      <c r="G14" s="44">
        <v>13.97</v>
      </c>
      <c r="H14" s="45"/>
      <c r="I14" s="55"/>
      <c r="J14" s="50"/>
      <c r="K14" s="50"/>
    </row>
    <row r="15" ht="22.8" customHeight="1" spans="2:11">
      <c r="B15" s="41" t="s">
        <v>217</v>
      </c>
      <c r="C15" s="41" t="s">
        <v>229</v>
      </c>
      <c r="D15" s="42" t="s">
        <v>230</v>
      </c>
      <c r="E15" s="42" t="s">
        <v>231</v>
      </c>
      <c r="F15" s="43">
        <f t="shared" si="0"/>
        <v>73.22</v>
      </c>
      <c r="G15" s="44">
        <v>73.22</v>
      </c>
      <c r="H15" s="45"/>
      <c r="I15" s="55"/>
      <c r="J15" s="50"/>
      <c r="K15" s="50"/>
    </row>
    <row r="16" ht="22.8" customHeight="1" spans="2:11">
      <c r="B16" s="41" t="s">
        <v>217</v>
      </c>
      <c r="C16" s="41" t="s">
        <v>232</v>
      </c>
      <c r="D16" s="42" t="s">
        <v>233</v>
      </c>
      <c r="E16" s="42" t="s">
        <v>234</v>
      </c>
      <c r="F16" s="43">
        <f t="shared" si="0"/>
        <v>66.11</v>
      </c>
      <c r="G16" s="44">
        <v>66.11</v>
      </c>
      <c r="H16" s="45"/>
      <c r="I16" s="55"/>
      <c r="J16" s="50"/>
      <c r="K16" s="50"/>
    </row>
    <row r="17" ht="22.8" customHeight="1" spans="2:11">
      <c r="B17" s="41" t="s">
        <v>217</v>
      </c>
      <c r="C17" s="41" t="s">
        <v>235</v>
      </c>
      <c r="D17" s="42" t="s">
        <v>236</v>
      </c>
      <c r="E17" s="42" t="s">
        <v>237</v>
      </c>
      <c r="F17" s="43">
        <f t="shared" si="0"/>
        <v>27.12</v>
      </c>
      <c r="G17" s="44">
        <v>27.12</v>
      </c>
      <c r="H17" s="45"/>
      <c r="I17" s="55"/>
      <c r="J17" s="50"/>
      <c r="K17" s="50"/>
    </row>
    <row r="18" ht="22.8" customHeight="1" spans="2:11">
      <c r="B18" s="41" t="s">
        <v>217</v>
      </c>
      <c r="C18" s="41" t="s">
        <v>238</v>
      </c>
      <c r="D18" s="42" t="s">
        <v>239</v>
      </c>
      <c r="E18" s="42" t="s">
        <v>240</v>
      </c>
      <c r="F18" s="43">
        <f t="shared" si="0"/>
        <v>3.48</v>
      </c>
      <c r="G18" s="43">
        <f>SUM(G19:G20)</f>
        <v>3.48</v>
      </c>
      <c r="H18" s="43">
        <f>SUM(H19:H20)</f>
        <v>0</v>
      </c>
      <c r="I18" s="55"/>
      <c r="J18" s="50"/>
      <c r="K18" s="50"/>
    </row>
    <row r="19" ht="22.8" customHeight="1" spans="1:11">
      <c r="A19" s="6"/>
      <c r="B19" s="41" t="s">
        <v>217</v>
      </c>
      <c r="C19" s="41" t="s">
        <v>238</v>
      </c>
      <c r="D19" s="42" t="s">
        <v>241</v>
      </c>
      <c r="E19" s="42" t="s">
        <v>242</v>
      </c>
      <c r="F19" s="43">
        <f t="shared" si="0"/>
        <v>1.73</v>
      </c>
      <c r="G19" s="44">
        <v>1.73</v>
      </c>
      <c r="H19" s="45"/>
      <c r="I19" s="55"/>
      <c r="J19" s="50"/>
      <c r="K19" s="50"/>
    </row>
    <row r="20" ht="22.8" customHeight="1" spans="1:11">
      <c r="A20" s="6"/>
      <c r="B20" s="41" t="s">
        <v>217</v>
      </c>
      <c r="C20" s="41" t="s">
        <v>238</v>
      </c>
      <c r="D20" s="42" t="s">
        <v>243</v>
      </c>
      <c r="E20" s="42" t="s">
        <v>244</v>
      </c>
      <c r="F20" s="43">
        <f t="shared" si="0"/>
        <v>1.75</v>
      </c>
      <c r="G20" s="44">
        <v>1.75</v>
      </c>
      <c r="H20" s="45"/>
      <c r="I20" s="55"/>
      <c r="J20" s="50"/>
      <c r="K20" s="50"/>
    </row>
    <row r="21" ht="22.8" customHeight="1" spans="2:11">
      <c r="B21" s="41" t="s">
        <v>217</v>
      </c>
      <c r="C21" s="41" t="s">
        <v>245</v>
      </c>
      <c r="D21" s="42" t="s">
        <v>246</v>
      </c>
      <c r="E21" s="42" t="s">
        <v>247</v>
      </c>
      <c r="F21" s="43">
        <f t="shared" si="0"/>
        <v>39.65</v>
      </c>
      <c r="G21" s="44">
        <v>39.65</v>
      </c>
      <c r="H21" s="45"/>
      <c r="I21" s="55"/>
      <c r="J21" s="50"/>
      <c r="K21" s="50"/>
    </row>
    <row r="22" ht="22.8" customHeight="1" spans="2:11">
      <c r="B22" s="41" t="s">
        <v>22</v>
      </c>
      <c r="C22" s="41" t="s">
        <v>22</v>
      </c>
      <c r="D22" s="42" t="s">
        <v>190</v>
      </c>
      <c r="E22" s="42" t="s">
        <v>248</v>
      </c>
      <c r="F22" s="43">
        <f t="shared" si="0"/>
        <v>241.66</v>
      </c>
      <c r="G22" s="43">
        <f>SUM(G23:G34)</f>
        <v>24.28</v>
      </c>
      <c r="H22" s="43">
        <f>SUM(H23:H36)</f>
        <v>217.38</v>
      </c>
      <c r="I22" s="55"/>
      <c r="J22" s="50"/>
      <c r="K22" s="50"/>
    </row>
    <row r="23" ht="22.8" customHeight="1" spans="1:11">
      <c r="A23" s="6"/>
      <c r="B23" s="41" t="s">
        <v>249</v>
      </c>
      <c r="C23" s="41" t="s">
        <v>218</v>
      </c>
      <c r="D23" s="42" t="s">
        <v>250</v>
      </c>
      <c r="E23" s="42" t="s">
        <v>251</v>
      </c>
      <c r="F23" s="43">
        <f t="shared" si="0"/>
        <v>29.38</v>
      </c>
      <c r="G23" s="45"/>
      <c r="H23" s="44">
        <v>29.38</v>
      </c>
      <c r="I23" s="55"/>
      <c r="J23" s="50"/>
      <c r="K23" s="50"/>
    </row>
    <row r="24" ht="22.8" customHeight="1" spans="2:11">
      <c r="B24" s="41" t="s">
        <v>249</v>
      </c>
      <c r="C24" s="41" t="s">
        <v>221</v>
      </c>
      <c r="D24" s="42" t="s">
        <v>252</v>
      </c>
      <c r="E24" s="42" t="s">
        <v>253</v>
      </c>
      <c r="F24" s="43">
        <f t="shared" si="0"/>
        <v>0</v>
      </c>
      <c r="G24" s="45"/>
      <c r="H24" s="45"/>
      <c r="I24" s="55"/>
      <c r="J24" s="50"/>
      <c r="K24" s="50"/>
    </row>
    <row r="25" ht="22.8" customHeight="1" spans="2:11">
      <c r="B25" s="41" t="s">
        <v>249</v>
      </c>
      <c r="C25" s="41" t="s">
        <v>254</v>
      </c>
      <c r="D25" s="42" t="s">
        <v>255</v>
      </c>
      <c r="E25" s="42" t="s">
        <v>256</v>
      </c>
      <c r="F25" s="43">
        <f t="shared" si="0"/>
        <v>0</v>
      </c>
      <c r="G25" s="45"/>
      <c r="H25" s="45"/>
      <c r="I25" s="55"/>
      <c r="J25" s="50"/>
      <c r="K25" s="50"/>
    </row>
    <row r="26" ht="22.8" customHeight="1" spans="2:11">
      <c r="B26" s="41" t="s">
        <v>249</v>
      </c>
      <c r="C26" s="41" t="s">
        <v>257</v>
      </c>
      <c r="D26" s="42" t="s">
        <v>258</v>
      </c>
      <c r="E26" s="42" t="s">
        <v>259</v>
      </c>
      <c r="F26" s="43">
        <f t="shared" si="0"/>
        <v>5.9</v>
      </c>
      <c r="G26" s="45"/>
      <c r="H26" s="44">
        <v>5.9</v>
      </c>
      <c r="I26" s="55"/>
      <c r="J26" s="50"/>
      <c r="K26" s="50"/>
    </row>
    <row r="27" ht="22.8" customHeight="1" spans="2:11">
      <c r="B27" s="41" t="s">
        <v>249</v>
      </c>
      <c r="C27" s="41" t="s">
        <v>229</v>
      </c>
      <c r="D27" s="42" t="s">
        <v>260</v>
      </c>
      <c r="E27" s="42" t="s">
        <v>261</v>
      </c>
      <c r="F27" s="43">
        <f t="shared" si="0"/>
        <v>8.42</v>
      </c>
      <c r="G27" s="45"/>
      <c r="H27" s="44">
        <v>8.42</v>
      </c>
      <c r="I27" s="55"/>
      <c r="J27" s="50"/>
      <c r="K27" s="50"/>
    </row>
    <row r="28" ht="22.8" customHeight="1" spans="2:11">
      <c r="B28" s="41" t="s">
        <v>249</v>
      </c>
      <c r="C28" s="41" t="s">
        <v>262</v>
      </c>
      <c r="D28" s="42" t="s">
        <v>263</v>
      </c>
      <c r="E28" s="42" t="s">
        <v>264</v>
      </c>
      <c r="F28" s="43">
        <f t="shared" si="0"/>
        <v>18.6</v>
      </c>
      <c r="G28" s="45"/>
      <c r="H28" s="44">
        <v>18.6</v>
      </c>
      <c r="I28" s="55"/>
      <c r="J28" s="50"/>
      <c r="K28" s="50"/>
    </row>
    <row r="29" ht="22.8" customHeight="1" spans="2:11">
      <c r="B29" s="41" t="s">
        <v>249</v>
      </c>
      <c r="C29" s="41" t="s">
        <v>265</v>
      </c>
      <c r="D29" s="42" t="s">
        <v>266</v>
      </c>
      <c r="E29" s="42" t="s">
        <v>267</v>
      </c>
      <c r="F29" s="43">
        <f t="shared" si="0"/>
        <v>0</v>
      </c>
      <c r="G29" s="45"/>
      <c r="H29" s="45">
        <v>0</v>
      </c>
      <c r="I29" s="55"/>
      <c r="J29" s="50"/>
      <c r="K29" s="50"/>
    </row>
    <row r="30" ht="22.8" customHeight="1" spans="2:11">
      <c r="B30" s="41" t="s">
        <v>249</v>
      </c>
      <c r="C30" s="41" t="s">
        <v>268</v>
      </c>
      <c r="D30" s="42" t="s">
        <v>269</v>
      </c>
      <c r="E30" s="42" t="s">
        <v>270</v>
      </c>
      <c r="F30" s="43">
        <f t="shared" si="0"/>
        <v>0</v>
      </c>
      <c r="G30" s="45"/>
      <c r="H30" s="45">
        <v>0</v>
      </c>
      <c r="I30" s="55"/>
      <c r="J30" s="50"/>
      <c r="K30" s="50"/>
    </row>
    <row r="31" ht="22.8" customHeight="1" spans="2:11">
      <c r="B31" s="41" t="s">
        <v>249</v>
      </c>
      <c r="C31" s="41" t="s">
        <v>271</v>
      </c>
      <c r="D31" s="42" t="s">
        <v>272</v>
      </c>
      <c r="E31" s="42" t="s">
        <v>273</v>
      </c>
      <c r="F31" s="43">
        <f t="shared" si="0"/>
        <v>12.7</v>
      </c>
      <c r="G31" s="45"/>
      <c r="H31" s="44">
        <v>12.7</v>
      </c>
      <c r="I31" s="55"/>
      <c r="J31" s="50"/>
      <c r="K31" s="50"/>
    </row>
    <row r="32" ht="22.8" customHeight="1" spans="2:11">
      <c r="B32" s="41" t="s">
        <v>249</v>
      </c>
      <c r="C32" s="41" t="s">
        <v>274</v>
      </c>
      <c r="D32" s="42" t="s">
        <v>275</v>
      </c>
      <c r="E32" s="42" t="s">
        <v>276</v>
      </c>
      <c r="F32" s="43">
        <f t="shared" si="0"/>
        <v>2.64</v>
      </c>
      <c r="G32" s="44">
        <v>2.64</v>
      </c>
      <c r="H32" s="45"/>
      <c r="I32" s="55"/>
      <c r="J32" s="50"/>
      <c r="K32" s="50"/>
    </row>
    <row r="33" ht="22.8" customHeight="1" spans="2:11">
      <c r="B33" s="41" t="s">
        <v>249</v>
      </c>
      <c r="C33" s="41" t="s">
        <v>277</v>
      </c>
      <c r="D33" s="42" t="s">
        <v>278</v>
      </c>
      <c r="E33" s="42" t="s">
        <v>279</v>
      </c>
      <c r="F33" s="43">
        <f t="shared" si="0"/>
        <v>3.3</v>
      </c>
      <c r="G33" s="44">
        <v>3.3</v>
      </c>
      <c r="H33" s="45"/>
      <c r="I33" s="55"/>
      <c r="J33" s="50"/>
      <c r="K33" s="50"/>
    </row>
    <row r="34" ht="22.8" customHeight="1" spans="2:11">
      <c r="B34" s="41" t="s">
        <v>249</v>
      </c>
      <c r="C34" s="41" t="s">
        <v>280</v>
      </c>
      <c r="D34" s="42" t="s">
        <v>281</v>
      </c>
      <c r="E34" s="42" t="s">
        <v>282</v>
      </c>
      <c r="F34" s="43">
        <f t="shared" si="0"/>
        <v>18.34</v>
      </c>
      <c r="G34" s="43">
        <f>SUM(G35)</f>
        <v>18.34</v>
      </c>
      <c r="H34" s="43">
        <f>SUM(H35)</f>
        <v>0</v>
      </c>
      <c r="I34" s="55"/>
      <c r="J34" s="50"/>
      <c r="K34" s="50"/>
    </row>
    <row r="35" ht="22.8" customHeight="1" spans="1:11">
      <c r="A35" s="6"/>
      <c r="B35" s="41" t="s">
        <v>249</v>
      </c>
      <c r="C35" s="41" t="s">
        <v>280</v>
      </c>
      <c r="D35" s="42" t="s">
        <v>283</v>
      </c>
      <c r="E35" s="42" t="s">
        <v>284</v>
      </c>
      <c r="F35" s="43">
        <f t="shared" si="0"/>
        <v>18.34</v>
      </c>
      <c r="G35" s="44">
        <v>18.34</v>
      </c>
      <c r="H35" s="45"/>
      <c r="I35" s="55"/>
      <c r="J35" s="50"/>
      <c r="K35" s="50"/>
    </row>
    <row r="36" ht="22.8" customHeight="1" spans="1:11">
      <c r="A36" s="46"/>
      <c r="B36" s="47">
        <v>302</v>
      </c>
      <c r="C36" s="47">
        <v>99</v>
      </c>
      <c r="D36" s="48">
        <v>30299</v>
      </c>
      <c r="E36" s="48" t="s">
        <v>285</v>
      </c>
      <c r="F36" s="43">
        <f t="shared" si="0"/>
        <v>142.38</v>
      </c>
      <c r="G36" s="44"/>
      <c r="H36" s="44">
        <v>142.38</v>
      </c>
      <c r="I36" s="55"/>
      <c r="J36" s="50"/>
      <c r="K36" s="50"/>
    </row>
    <row r="37" ht="22.8" customHeight="1" spans="2:11">
      <c r="B37" s="41" t="s">
        <v>22</v>
      </c>
      <c r="C37" s="41" t="s">
        <v>22</v>
      </c>
      <c r="D37" s="42" t="s">
        <v>197</v>
      </c>
      <c r="E37" s="42" t="s">
        <v>286</v>
      </c>
      <c r="F37" s="43">
        <f t="shared" si="0"/>
        <v>210.79</v>
      </c>
      <c r="G37" s="43">
        <f>SUM(G38:G39,G42,G43,G44)</f>
        <v>210.79</v>
      </c>
      <c r="H37" s="43">
        <f>SUM(H38:H39,H43)</f>
        <v>0</v>
      </c>
      <c r="I37" s="55"/>
      <c r="J37" s="50"/>
      <c r="K37" s="50"/>
    </row>
    <row r="38" ht="22.8" customHeight="1" spans="1:11">
      <c r="A38" s="6"/>
      <c r="B38" s="41" t="s">
        <v>287</v>
      </c>
      <c r="C38" s="41" t="s">
        <v>218</v>
      </c>
      <c r="D38" s="42" t="s">
        <v>288</v>
      </c>
      <c r="E38" s="48" t="s">
        <v>289</v>
      </c>
      <c r="F38" s="43">
        <f t="shared" si="0"/>
        <v>0.09</v>
      </c>
      <c r="G38" s="45">
        <v>0.09</v>
      </c>
      <c r="H38" s="45"/>
      <c r="I38" s="55"/>
      <c r="J38" s="50"/>
      <c r="K38" s="50"/>
    </row>
    <row r="39" ht="22.8" customHeight="1" spans="2:11">
      <c r="B39" s="41" t="s">
        <v>287</v>
      </c>
      <c r="C39" s="41" t="s">
        <v>254</v>
      </c>
      <c r="D39" s="42" t="s">
        <v>290</v>
      </c>
      <c r="E39" s="42" t="s">
        <v>291</v>
      </c>
      <c r="F39" s="43">
        <f t="shared" si="0"/>
        <v>30.72</v>
      </c>
      <c r="G39" s="43">
        <f>SUM(G40:G41)</f>
        <v>30.72</v>
      </c>
      <c r="H39" s="43">
        <f>SUM(H40:H41)</f>
        <v>0</v>
      </c>
      <c r="I39" s="55"/>
      <c r="J39" s="50"/>
      <c r="K39" s="50"/>
    </row>
    <row r="40" ht="22.8" customHeight="1" spans="1:11">
      <c r="A40" s="6"/>
      <c r="B40" s="41" t="s">
        <v>287</v>
      </c>
      <c r="C40" s="41" t="s">
        <v>254</v>
      </c>
      <c r="D40" s="42" t="s">
        <v>292</v>
      </c>
      <c r="E40" s="42" t="s">
        <v>293</v>
      </c>
      <c r="F40" s="43">
        <f t="shared" si="0"/>
        <v>26.6</v>
      </c>
      <c r="G40" s="44">
        <v>26.6</v>
      </c>
      <c r="H40" s="45"/>
      <c r="I40" s="55"/>
      <c r="J40" s="50"/>
      <c r="K40" s="50"/>
    </row>
    <row r="41" ht="22.8" customHeight="1" spans="1:11">
      <c r="A41" s="6"/>
      <c r="B41" s="41" t="s">
        <v>287</v>
      </c>
      <c r="C41" s="41" t="s">
        <v>254</v>
      </c>
      <c r="D41" s="42" t="s">
        <v>294</v>
      </c>
      <c r="E41" s="42" t="s">
        <v>295</v>
      </c>
      <c r="F41" s="43">
        <f t="shared" si="0"/>
        <v>4.12</v>
      </c>
      <c r="G41" s="44">
        <v>4.12</v>
      </c>
      <c r="H41" s="45"/>
      <c r="I41" s="55"/>
      <c r="J41" s="50"/>
      <c r="K41" s="50"/>
    </row>
    <row r="42" ht="22.8" customHeight="1" spans="1:11">
      <c r="A42" s="46"/>
      <c r="B42" s="47">
        <v>303</v>
      </c>
      <c r="C42" s="49" t="s">
        <v>95</v>
      </c>
      <c r="D42" s="48">
        <v>3030504</v>
      </c>
      <c r="E42" s="48" t="s">
        <v>296</v>
      </c>
      <c r="F42" s="43">
        <f t="shared" si="0"/>
        <v>158.27</v>
      </c>
      <c r="G42" s="44">
        <v>158.27</v>
      </c>
      <c r="H42" s="45"/>
      <c r="I42" s="55"/>
      <c r="J42" s="50"/>
      <c r="K42" s="50"/>
    </row>
    <row r="43" ht="22.8" customHeight="1" spans="2:11">
      <c r="B43" s="41" t="s">
        <v>287</v>
      </c>
      <c r="C43" s="41" t="s">
        <v>297</v>
      </c>
      <c r="D43" s="42" t="s">
        <v>298</v>
      </c>
      <c r="E43" s="42" t="s">
        <v>299</v>
      </c>
      <c r="F43" s="43">
        <f t="shared" si="0"/>
        <v>0.02</v>
      </c>
      <c r="G43" s="44">
        <v>0.02</v>
      </c>
      <c r="H43" s="45"/>
      <c r="I43" s="55"/>
      <c r="J43" s="50"/>
      <c r="K43" s="50"/>
    </row>
    <row r="44" ht="15" customHeight="1" spans="1:11">
      <c r="A44" s="19"/>
      <c r="B44" s="41">
        <v>303</v>
      </c>
      <c r="C44" s="41">
        <v>99</v>
      </c>
      <c r="D44" s="42">
        <v>30399</v>
      </c>
      <c r="E44" s="42" t="s">
        <v>300</v>
      </c>
      <c r="F44" s="43">
        <f t="shared" si="0"/>
        <v>21.69</v>
      </c>
      <c r="G44" s="44">
        <v>21.69</v>
      </c>
      <c r="H44" s="44"/>
      <c r="I44" s="56"/>
      <c r="J44" s="50"/>
      <c r="K44" s="50"/>
    </row>
    <row r="45" spans="2:11">
      <c r="B45" s="41">
        <v>399</v>
      </c>
      <c r="C45" s="41">
        <v>8</v>
      </c>
      <c r="D45" s="42">
        <v>39908</v>
      </c>
      <c r="E45" s="42" t="s">
        <v>301</v>
      </c>
      <c r="F45" s="43">
        <f t="shared" si="0"/>
        <v>22</v>
      </c>
      <c r="G45" s="44"/>
      <c r="H45" s="44">
        <v>22</v>
      </c>
      <c r="I45" s="50"/>
      <c r="J45" s="50"/>
      <c r="K45" s="50"/>
    </row>
    <row r="46" spans="7:11">
      <c r="G46" s="50"/>
      <c r="H46" s="50"/>
      <c r="I46" s="50"/>
      <c r="J46" s="50"/>
      <c r="K46" s="50"/>
    </row>
    <row r="47" spans="2:5">
      <c r="B47" s="51"/>
      <c r="C47" s="52"/>
      <c r="D47" s="53"/>
      <c r="E47" s="54"/>
    </row>
  </sheetData>
  <mergeCells count="13">
    <mergeCell ref="B1:C1"/>
    <mergeCell ref="B2:H2"/>
    <mergeCell ref="B3:E3"/>
    <mergeCell ref="B4:E4"/>
    <mergeCell ref="F4:H4"/>
    <mergeCell ref="B5:C5"/>
    <mergeCell ref="A19:A20"/>
    <mergeCell ref="A40:A4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 outlineLevelCol="7"/>
  <cols>
    <col min="1" max="1" width="5.2" customWidth="1"/>
    <col min="2" max="2" width="11.475" customWidth="1"/>
    <col min="3" max="4" width="10.35" customWidth="1"/>
    <col min="5" max="5" width="13.3333333333333" customWidth="1"/>
    <col min="6" max="6" width="49.5916666666667" customWidth="1"/>
    <col min="7" max="7" width="22.2166666666667" customWidth="1"/>
    <col min="8" max="8" width="5.08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302</v>
      </c>
      <c r="H1" s="6"/>
    </row>
    <row r="2" ht="22.8" customHeight="1" spans="1:8">
      <c r="A2" s="1"/>
      <c r="B2" s="3" t="s">
        <v>303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304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0.6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6">
        <f>G8</f>
        <v>0.6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6">
        <f>G9</f>
        <v>0.6</v>
      </c>
      <c r="H8" s="24"/>
    </row>
    <row r="9" ht="22.8" customHeight="1" spans="1:8">
      <c r="A9" s="8"/>
      <c r="B9" s="13"/>
      <c r="C9" s="13"/>
      <c r="D9" s="13"/>
      <c r="E9" s="13"/>
      <c r="F9" s="13" t="s">
        <v>305</v>
      </c>
      <c r="G9" s="33">
        <f>G10</f>
        <v>0.6</v>
      </c>
      <c r="H9" s="25"/>
    </row>
    <row r="10" ht="22.8" customHeight="1" spans="1:8">
      <c r="A10" s="8"/>
      <c r="B10" s="13">
        <v>211</v>
      </c>
      <c r="C10" s="34" t="s">
        <v>84</v>
      </c>
      <c r="D10" s="13">
        <v>99</v>
      </c>
      <c r="E10" s="13">
        <v>517</v>
      </c>
      <c r="F10" s="13" t="s">
        <v>102</v>
      </c>
      <c r="G10" s="18">
        <v>0.6</v>
      </c>
      <c r="H10" s="25"/>
    </row>
    <row r="11" ht="22.8" customHeight="1" spans="2:2">
      <c r="B11" s="25"/>
    </row>
    <row r="12" ht="22.8" customHeight="1" spans="1:2">
      <c r="A12" s="8"/>
      <c r="B12" s="25"/>
    </row>
    <row r="13" ht="22.8" customHeight="1" spans="2:2">
      <c r="B13" s="25"/>
    </row>
    <row r="14" ht="22.8" customHeight="1" spans="1:2">
      <c r="A14" s="8"/>
      <c r="B14" s="25"/>
    </row>
    <row r="15" ht="22.8" customHeight="1" spans="1:2">
      <c r="A15" s="8"/>
      <c r="B15" s="25"/>
    </row>
    <row r="16" ht="22.8" customHeight="1" spans="1:2">
      <c r="A16" s="8"/>
      <c r="B16" s="25"/>
    </row>
    <row r="17" ht="22.8" customHeight="1" spans="1:2">
      <c r="A17" s="8"/>
      <c r="B17" s="25"/>
    </row>
    <row r="18" ht="22.8" customHeight="1" spans="2:2">
      <c r="B18" s="25"/>
    </row>
    <row r="19" ht="22.8" customHeight="1" spans="1:2">
      <c r="A19" s="8"/>
      <c r="B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.156944444444444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2" width="12.3666666666667" customWidth="1"/>
    <col min="3" max="3" width="22.3083333333333" customWidth="1"/>
    <col min="4" max="4" width="11.5666666666667" customWidth="1"/>
    <col min="5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306</v>
      </c>
      <c r="J1" s="6"/>
    </row>
    <row r="2" ht="22.8" customHeight="1" spans="1:10">
      <c r="A2" s="1"/>
      <c r="B2" s="3" t="s">
        <v>307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308</v>
      </c>
      <c r="C4" s="7" t="s">
        <v>70</v>
      </c>
      <c r="D4" s="7" t="s">
        <v>309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310</v>
      </c>
      <c r="F5" s="7" t="s">
        <v>311</v>
      </c>
      <c r="G5" s="7"/>
      <c r="H5" s="7"/>
      <c r="I5" s="7" t="s">
        <v>312</v>
      </c>
      <c r="J5" s="24"/>
    </row>
    <row r="6" ht="24.4" customHeight="1" spans="1:10">
      <c r="A6" s="8"/>
      <c r="B6" s="7"/>
      <c r="C6" s="7"/>
      <c r="D6" s="7"/>
      <c r="E6" s="30"/>
      <c r="F6" s="7" t="s">
        <v>165</v>
      </c>
      <c r="G6" s="7" t="s">
        <v>313</v>
      </c>
      <c r="H6" s="7" t="s">
        <v>314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11.6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11.6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11.6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11.6</v>
      </c>
      <c r="J8" s="24"/>
    </row>
    <row r="9" ht="22.8" customHeight="1" spans="1:10">
      <c r="A9" s="8"/>
      <c r="B9" s="13" t="s">
        <v>86</v>
      </c>
      <c r="C9" s="13" t="s">
        <v>315</v>
      </c>
      <c r="D9" s="18">
        <v>11.6</v>
      </c>
      <c r="E9" s="18"/>
      <c r="F9" s="18"/>
      <c r="G9" s="18"/>
      <c r="H9" s="18"/>
      <c r="I9" s="18">
        <v>11.6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2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316</v>
      </c>
      <c r="J1" s="6"/>
    </row>
    <row r="2" ht="22.8" customHeight="1" spans="1:10">
      <c r="A2" s="1"/>
      <c r="B2" s="3" t="s">
        <v>317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318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8</v>
      </c>
      <c r="H7" s="31">
        <f>H8</f>
        <v>0</v>
      </c>
      <c r="I7" s="31">
        <f>I8</f>
        <v>8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SUM(G9)</f>
        <v>8</v>
      </c>
      <c r="H8" s="16">
        <f>SUM(H9)</f>
        <v>0</v>
      </c>
      <c r="I8" s="16">
        <f>SUM(I9)</f>
        <v>8</v>
      </c>
      <c r="J8" s="24"/>
    </row>
    <row r="9" ht="22.8" customHeight="1" spans="1:10">
      <c r="A9" s="8"/>
      <c r="B9" s="13"/>
      <c r="C9" s="13"/>
      <c r="D9" s="13"/>
      <c r="E9" s="13"/>
      <c r="F9" s="13" t="s">
        <v>319</v>
      </c>
      <c r="G9" s="16">
        <f>SUM(G10:G11)</f>
        <v>8</v>
      </c>
      <c r="H9" s="16">
        <f>SUM(H10:H11)</f>
        <v>0</v>
      </c>
      <c r="I9" s="16">
        <f>I10</f>
        <v>8</v>
      </c>
      <c r="J9" s="24"/>
    </row>
    <row r="10" ht="22.8" customHeight="1" spans="1:10">
      <c r="A10" s="8"/>
      <c r="B10" s="13">
        <v>21</v>
      </c>
      <c r="C10" s="13">
        <v>21</v>
      </c>
      <c r="D10" s="13">
        <v>401</v>
      </c>
      <c r="E10" s="13">
        <v>517001</v>
      </c>
      <c r="F10" s="13" t="s">
        <v>104</v>
      </c>
      <c r="G10" s="33">
        <f>H10+I10</f>
        <v>8</v>
      </c>
      <c r="H10" s="33"/>
      <c r="I10" s="33">
        <v>8</v>
      </c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19.5666666666667" customWidth="1"/>
    <col min="4" max="4" width="13.5" customWidth="1"/>
    <col min="5" max="5" width="14.15" customWidth="1"/>
    <col min="6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320</v>
      </c>
      <c r="J1" s="6"/>
    </row>
    <row r="2" ht="22.8" customHeight="1" spans="1:10">
      <c r="A2" s="1"/>
      <c r="B2" s="3" t="s">
        <v>321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308</v>
      </c>
      <c r="C4" s="7" t="s">
        <v>70</v>
      </c>
      <c r="D4" s="7" t="s">
        <v>309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310</v>
      </c>
      <c r="F5" s="7" t="s">
        <v>311</v>
      </c>
      <c r="G5" s="7"/>
      <c r="H5" s="7"/>
      <c r="I5" s="7" t="s">
        <v>312</v>
      </c>
      <c r="J5" s="24"/>
    </row>
    <row r="6" ht="24.4" customHeight="1" spans="1:10">
      <c r="A6" s="8"/>
      <c r="B6" s="7"/>
      <c r="C6" s="7"/>
      <c r="D6" s="7"/>
      <c r="E6" s="30"/>
      <c r="F6" s="7" t="s">
        <v>165</v>
      </c>
      <c r="G6" s="7" t="s">
        <v>313</v>
      </c>
      <c r="H6" s="7" t="s">
        <v>314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134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.196527777777778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322</v>
      </c>
      <c r="J1" s="6"/>
    </row>
    <row r="2" ht="22.8" customHeight="1" spans="1:10">
      <c r="A2" s="1"/>
      <c r="B2" s="3" t="s">
        <v>323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324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134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2022-03-09T08:14:00Z</dcterms:created>
  <dcterms:modified xsi:type="dcterms:W3CDTF">2022-03-14T00:25:12Z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2052-11.1.0.10228</vt:lpwstr>
  </property>
</Properties>
</file>