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<sst xmlns="http://schemas.openxmlformats.org/spreadsheetml/2006/main" count="548" uniqueCount="212">
  <si>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</si>
  <si>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</si>
  <si>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</si>
  <si>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</si>
  <si>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</si>
  <si>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</si>
  <si>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</si>
  <si>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</si>
  <si>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</si>
  <si>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</si>
  <si>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</si>
  <si>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</si>
  <si>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</si>
  <si>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</si>
  <si>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</si>
  <si>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</si>
  <si>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</si>
  <si>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</si>
  <si>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</si>
  <si>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</si>
  <si>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</si>
  <si>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</si>
  <si>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</si>
  <si>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</si>
  <si>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</si>
  <si>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</si>
  <si>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</si>
  <si>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</si>
  <si>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</si>
  <si>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</si>
  <si>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</si>
  <si>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</si>
  <si>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</si>
  <si>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</si>
  <si>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</si>
  <si>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</si>
  <si>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</si>
  <si>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</si>
  <si>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</si>
  <si>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</si>
  <si>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</si>
  <si>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</si>
  <si>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</si>
  <si>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</si>
  <si>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</si>
  <si>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</si>
  <si>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</si>
  <si>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</si>
  <si>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</si>
  <si>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</si>
  <si>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</si>
  <si>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</si>
  <si>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</si>
  <si>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</si>
  <si>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</si>
  <si>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</si>
  <si>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</si>
  <si>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</si>
  <si>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</si>
  <si>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</si>
  <si>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</si>
  <si>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</si>
  <si>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</si>
  <si>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</si>
  <si>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</si>
  <si>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</si>
  <si>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</si>
  <si>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</si>
  <si>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</si>
  <si>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</si>
  <si>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</si>
  <si>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</si>
  <si>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中国共产党旺苍县委员会统战部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</si>
  <si>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</si>
  <si>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</si>
  <si>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</si>
  <si>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</si>
  <si>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</si>
  <si>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</si>
  <si>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</si>
  <si>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</si>
  <si>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</si>
  <si>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</si>
  <si>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</si>
  <si>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</si>
  <si>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</si>
  <si>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t>110101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</si>
  <si>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</si>
  <si>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</si>
  <si>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</si>
  <si>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</si>
  <si>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</si>
  <si>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</si>
  <si>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</si>
  <si>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</si>
  <si>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行政单位医疗</t>
    </r>
  </si>
  <si>
    <t>04</t>
  </si>
  <si>
    <t xml:space="preserve">  农村基础设施建设</t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</si>
  <si>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</si>
  <si>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</si>
  <si>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</si>
  <si>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</si>
  <si>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</si>
  <si>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</si>
  <si>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</si>
  <si>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</si>
  <si>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</si>
  <si>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</si>
  <si>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</si>
  <si>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</si>
  <si>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</si>
  <si>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</si>
  <si>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</si>
  <si>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</si>
  <si>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</si>
  <si>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</si>
  <si>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</si>
  <si>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</si>
  <si>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</si>
  <si>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</si>
  <si>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</si>
  <si>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</si>
  <si>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</si>
  <si>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</si>
  <si>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</si>
  <si>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</si>
  <si>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</si>
  <si>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</si>
  <si>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</si>
  <si>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</si>
  <si>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</si>
  <si>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</si>
  <si>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</si>
  <si>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</si>
  <si>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</si>
  <si>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</si>
  <si>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</si>
  <si>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</si>
  <si>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</si>
  <si>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</si>
  <si>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</si>
  <si>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</si>
  <si>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</si>
  <si>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</si>
  <si>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</si>
  <si>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</si>
  <si>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</si>
  <si>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</si>
  <si>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</si>
  <si>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</si>
  <si>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</si>
  <si>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</si>
  <si>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</si>
  <si>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</si>
  <si>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</si>
  <si>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t>07</t>
  </si>
  <si>
    <r>
      <rPr>
        <sz val="11"/>
        <rFont val="宋体"/>
        <charset val="134"/>
      </rPr>
      <t>   绩效工资</t>
    </r>
  </si>
  <si>
    <t>08</t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</si>
  <si>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</si>
  <si>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</si>
  <si>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</si>
  <si>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</si>
  <si>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</si>
  <si>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</si>
  <si>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</si>
  <si>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</si>
  <si>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</si>
  <si>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差旅费</t>
    </r>
  </si>
  <si>
    <t>17</t>
  </si>
  <si>
    <r>
      <rPr>
        <sz val="11"/>
        <rFont val="宋体"/>
        <charset val="134"/>
      </rPr>
      <t>   公务接待费</t>
    </r>
  </si>
  <si>
    <t>28</t>
  </si>
  <si>
    <r>
      <rPr>
        <sz val="11"/>
        <rFont val="宋体"/>
        <charset val="134"/>
      </rPr>
      <t>   工会经费</t>
    </r>
  </si>
  <si>
    <t>29</t>
  </si>
  <si>
    <r>
      <rPr>
        <sz val="11"/>
        <rFont val="宋体"/>
        <charset val="134"/>
      </rPr>
      <t>   福利费</t>
    </r>
  </si>
  <si>
    <t>39</t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</si>
  <si>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</si>
  <si>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</si>
  <si>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离休费</t>
    </r>
  </si>
  <si>
    <t>09</t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</si>
  <si>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</si>
  <si>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05</t>
    </r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</si>
  <si>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</si>
  <si>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</si>
  <si>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</si>
  <si>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</si>
  <si>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</si>
  <si>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</si>
  <si>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</si>
  <si>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</si>
  <si>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部门：中国共产党旺苍县委员会统战部</t>
  </si>
  <si>
    <t>金额</t>
  </si>
  <si>
    <t>34</t>
  </si>
  <si>
    <r>
      <rPr>
        <sz val="11"/>
        <rFont val="宋体"/>
        <charset val="134"/>
      </rPr>
      <t>  党建活动经费</t>
    </r>
  </si>
  <si>
    <t>213</t>
  </si>
  <si>
    <t xml:space="preserve">    农村基础设施建设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</si>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</sst>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;;"/>
    <numFmt numFmtId="177" formatCode="0.00_ "/>
    <numFmt numFmtId="178" formatCode="yyyy&quot;年&quot;mm&quot;月&quot;dd&quot;日&quot;"/>
  </numFmts>
  <fonts count="37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9"/>
      <name val="simhei"/>
      <charset val="134"/>
    </font>
    <font>
      <sz val="10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EFF2F7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9" borderId="11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1" borderId="14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23" borderId="15" applyNumberFormat="0" applyAlignment="0" applyProtection="0">
      <alignment vertical="center"/>
    </xf>
    <xf numFmtId="0" fontId="31" fillId="23" borderId="11" applyNumberFormat="0" applyAlignment="0" applyProtection="0">
      <alignment vertical="center"/>
    </xf>
    <xf numFmtId="0" fontId="34" fillId="26" borderId="17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0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Fill="1" applyBorder="1" applyAlignment="1" applyProtection="1">
      <alignment vertical="center" wrapText="1"/>
    </xf>
    <xf numFmtId="0" fontId="2" fillId="0" borderId="4" xfId="0" applyFont="1" applyBorder="1" applyAlignment="1">
      <alignment horizontal="left" vertical="center"/>
    </xf>
    <xf numFmtId="4" fontId="2" fillId="6" borderId="4" xfId="0" applyNumberFormat="1" applyFont="1" applyFill="1" applyBorder="1" applyAlignment="1">
      <alignment horizontal="right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176" fontId="10" fillId="0" borderId="4" xfId="0" applyNumberFormat="1" applyFont="1" applyFill="1" applyBorder="1" applyAlignment="1" applyProtection="1">
      <alignment vertical="center"/>
    </xf>
    <xf numFmtId="177" fontId="0" fillId="0" borderId="4" xfId="0" applyNumberFormat="1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4" fontId="2" fillId="0" borderId="9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2" fillId="4" borderId="4" xfId="0" applyNumberFormat="1" applyFont="1" applyFill="1" applyBorder="1" applyAlignment="1">
      <alignment horizontal="left" vertical="center"/>
    </xf>
    <xf numFmtId="0" fontId="1" fillId="0" borderId="10" xfId="0" applyFont="1" applyBorder="1" applyAlignment="1">
      <alignment vertical="center" wrapText="1"/>
    </xf>
    <xf numFmtId="0" fontId="0" fillId="0" borderId="4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4" fontId="2" fillId="7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4" fillId="8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13" fillId="0" borderId="7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77"/>
    </row>
    <row r="2" ht="195.55" customHeight="1" spans="1:1">
      <c r="A2" s="78" t="s">
        <v>0</v>
      </c>
    </row>
    <row r="3" ht="146.65" customHeight="1" spans="1:1">
      <c r="A3" s="79">
        <v>44629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0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62"/>
      <c r="B1" s="2"/>
      <c r="C1" s="28"/>
      <c r="D1" s="63"/>
      <c r="E1" s="2" t="s">
        <v>1</v>
      </c>
      <c r="F1" s="58" t="s">
        <v>2</v>
      </c>
    </row>
    <row r="2" ht="22.8" customHeight="1" spans="1:6">
      <c r="A2" s="63"/>
      <c r="B2" s="65" t="s">
        <v>3</v>
      </c>
      <c r="C2" s="65"/>
      <c r="D2" s="65"/>
      <c r="E2" s="65"/>
      <c r="F2" s="58"/>
    </row>
    <row r="3" ht="19.55" customHeight="1" spans="1:6">
      <c r="A3" s="66"/>
      <c r="B3" s="5" t="s">
        <v>4</v>
      </c>
      <c r="C3" s="50"/>
      <c r="D3" s="50"/>
      <c r="E3" s="67" t="s">
        <v>5</v>
      </c>
      <c r="F3" s="59"/>
    </row>
    <row r="4" ht="24.4" customHeight="1" spans="1:6">
      <c r="A4" s="68"/>
      <c r="B4" s="7" t="s">
        <v>6</v>
      </c>
      <c r="C4" s="7"/>
      <c r="D4" s="7" t="s">
        <v>7</v>
      </c>
      <c r="E4" s="7"/>
      <c r="F4" s="47"/>
    </row>
    <row r="5" ht="24.4" customHeight="1" spans="1:6">
      <c r="A5" s="68"/>
      <c r="B5" s="7" t="s">
        <v>8</v>
      </c>
      <c r="C5" s="7" t="s">
        <v>9</v>
      </c>
      <c r="D5" s="7" t="s">
        <v>8</v>
      </c>
      <c r="E5" s="7" t="s">
        <v>9</v>
      </c>
      <c r="F5" s="47"/>
    </row>
    <row r="6" ht="22.8" customHeight="1" spans="1:6">
      <c r="A6" s="6"/>
      <c r="B6" s="36" t="s">
        <v>10</v>
      </c>
      <c r="C6" s="16">
        <f>'1-1'!F7</f>
        <v>165.05</v>
      </c>
      <c r="D6" s="36" t="s">
        <v>11</v>
      </c>
      <c r="E6" s="17">
        <v>128.73</v>
      </c>
      <c r="F6" s="25"/>
    </row>
    <row r="7" ht="22.8" customHeight="1" spans="1:6">
      <c r="A7" s="6"/>
      <c r="B7" s="36" t="s">
        <v>12</v>
      </c>
      <c r="C7" s="16">
        <f>'1-1'!G7</f>
        <v>0</v>
      </c>
      <c r="D7" s="36" t="s">
        <v>13</v>
      </c>
      <c r="E7" s="17"/>
      <c r="F7" s="25"/>
    </row>
    <row r="8" ht="22.8" customHeight="1" spans="1:6">
      <c r="A8" s="6"/>
      <c r="B8" s="36" t="s">
        <v>14</v>
      </c>
      <c r="C8" s="16">
        <f>'1-1'!H7</f>
        <v>0</v>
      </c>
      <c r="D8" s="36" t="s">
        <v>15</v>
      </c>
      <c r="E8" s="17"/>
      <c r="F8" s="25"/>
    </row>
    <row r="9" ht="22.8" customHeight="1" spans="1:6">
      <c r="A9" s="6"/>
      <c r="B9" s="36" t="s">
        <v>16</v>
      </c>
      <c r="C9" s="16">
        <f>'1-1'!I7</f>
        <v>0</v>
      </c>
      <c r="D9" s="36" t="s">
        <v>17</v>
      </c>
      <c r="E9" s="17"/>
      <c r="F9" s="25"/>
    </row>
    <row r="10" ht="22.8" customHeight="1" spans="1:6">
      <c r="A10" s="6"/>
      <c r="B10" s="36" t="s">
        <v>18</v>
      </c>
      <c r="C10" s="16">
        <f>'1-1'!J7</f>
        <v>0</v>
      </c>
      <c r="D10" s="36" t="s">
        <v>19</v>
      </c>
      <c r="E10" s="17"/>
      <c r="F10" s="25"/>
    </row>
    <row r="11" ht="22.8" customHeight="1" spans="1:6">
      <c r="A11" s="6"/>
      <c r="B11" s="36" t="s">
        <v>20</v>
      </c>
      <c r="C11" s="16">
        <f>'1-1'!K7</f>
        <v>0</v>
      </c>
      <c r="D11" s="36" t="s">
        <v>21</v>
      </c>
      <c r="E11" s="17"/>
      <c r="F11" s="25"/>
    </row>
    <row r="12" ht="22.8" customHeight="1" spans="1:6">
      <c r="A12" s="6"/>
      <c r="B12" s="36" t="s">
        <v>22</v>
      </c>
      <c r="C12" s="17"/>
      <c r="D12" s="36" t="s">
        <v>23</v>
      </c>
      <c r="E12" s="17"/>
      <c r="F12" s="25"/>
    </row>
    <row r="13" ht="22.8" customHeight="1" spans="1:6">
      <c r="A13" s="6"/>
      <c r="B13" s="36" t="s">
        <v>22</v>
      </c>
      <c r="C13" s="17"/>
      <c r="D13" s="36" t="s">
        <v>24</v>
      </c>
      <c r="E13" s="17">
        <v>16.14</v>
      </c>
      <c r="F13" s="25"/>
    </row>
    <row r="14" ht="22.8" customHeight="1" spans="1:6">
      <c r="A14" s="6"/>
      <c r="B14" s="36" t="s">
        <v>22</v>
      </c>
      <c r="C14" s="17"/>
      <c r="D14" s="36" t="s">
        <v>25</v>
      </c>
      <c r="E14" s="17"/>
      <c r="F14" s="25"/>
    </row>
    <row r="15" ht="22.8" customHeight="1" spans="1:6">
      <c r="A15" s="6"/>
      <c r="B15" s="36" t="s">
        <v>22</v>
      </c>
      <c r="C15" s="17"/>
      <c r="D15" s="36" t="s">
        <v>26</v>
      </c>
      <c r="E15" s="17">
        <v>8.07</v>
      </c>
      <c r="F15" s="25"/>
    </row>
    <row r="16" ht="22.8" customHeight="1" spans="1:6">
      <c r="A16" s="6"/>
      <c r="B16" s="36" t="s">
        <v>22</v>
      </c>
      <c r="C16" s="17"/>
      <c r="D16" s="36" t="s">
        <v>27</v>
      </c>
      <c r="E16" s="17"/>
      <c r="F16" s="25"/>
    </row>
    <row r="17" ht="22.8" customHeight="1" spans="1:6">
      <c r="A17" s="6"/>
      <c r="B17" s="36" t="s">
        <v>22</v>
      </c>
      <c r="C17" s="17"/>
      <c r="D17" s="36" t="s">
        <v>28</v>
      </c>
      <c r="E17" s="17"/>
      <c r="F17" s="25"/>
    </row>
    <row r="18" ht="22.8" customHeight="1" spans="1:6">
      <c r="A18" s="6"/>
      <c r="B18" s="36" t="s">
        <v>22</v>
      </c>
      <c r="C18" s="17"/>
      <c r="D18" s="36" t="s">
        <v>29</v>
      </c>
      <c r="E18" s="17"/>
      <c r="F18" s="25"/>
    </row>
    <row r="19" ht="22.8" customHeight="1" spans="1:6">
      <c r="A19" s="6"/>
      <c r="B19" s="36" t="s">
        <v>22</v>
      </c>
      <c r="C19" s="17"/>
      <c r="D19" s="36" t="s">
        <v>30</v>
      </c>
      <c r="E19" s="17"/>
      <c r="F19" s="25"/>
    </row>
    <row r="20" ht="22.8" customHeight="1" spans="1:6">
      <c r="A20" s="6"/>
      <c r="B20" s="36" t="s">
        <v>22</v>
      </c>
      <c r="C20" s="17"/>
      <c r="D20" s="36" t="s">
        <v>31</v>
      </c>
      <c r="E20" s="17"/>
      <c r="F20" s="25"/>
    </row>
    <row r="21" ht="22.8" customHeight="1" spans="1:6">
      <c r="A21" s="6"/>
      <c r="B21" s="36" t="s">
        <v>22</v>
      </c>
      <c r="C21" s="17"/>
      <c r="D21" s="36" t="s">
        <v>32</v>
      </c>
      <c r="E21" s="17"/>
      <c r="F21" s="25"/>
    </row>
    <row r="22" ht="22.8" customHeight="1" spans="1:6">
      <c r="A22" s="6"/>
      <c r="B22" s="36" t="s">
        <v>22</v>
      </c>
      <c r="C22" s="17"/>
      <c r="D22" s="36" t="s">
        <v>33</v>
      </c>
      <c r="E22" s="17"/>
      <c r="F22" s="25"/>
    </row>
    <row r="23" ht="22.8" customHeight="1" spans="1:6">
      <c r="A23" s="6"/>
      <c r="B23" s="36" t="s">
        <v>22</v>
      </c>
      <c r="C23" s="17"/>
      <c r="D23" s="36" t="s">
        <v>34</v>
      </c>
      <c r="E23" s="17"/>
      <c r="F23" s="25"/>
    </row>
    <row r="24" ht="22.8" customHeight="1" spans="1:6">
      <c r="A24" s="6"/>
      <c r="B24" s="36" t="s">
        <v>22</v>
      </c>
      <c r="C24" s="17"/>
      <c r="D24" s="36" t="s">
        <v>35</v>
      </c>
      <c r="E24" s="17"/>
      <c r="F24" s="25"/>
    </row>
    <row r="25" ht="22.8" customHeight="1" spans="1:6">
      <c r="A25" s="6"/>
      <c r="B25" s="36" t="s">
        <v>22</v>
      </c>
      <c r="C25" s="17"/>
      <c r="D25" s="36" t="s">
        <v>36</v>
      </c>
      <c r="E25" s="17">
        <v>12.11</v>
      </c>
      <c r="F25" s="25"/>
    </row>
    <row r="26" ht="22.8" customHeight="1" spans="1:6">
      <c r="A26" s="6"/>
      <c r="B26" s="36" t="s">
        <v>22</v>
      </c>
      <c r="C26" s="17"/>
      <c r="D26" s="36" t="s">
        <v>37</v>
      </c>
      <c r="E26" s="17"/>
      <c r="F26" s="25"/>
    </row>
    <row r="27" ht="22.8" customHeight="1" spans="1:6">
      <c r="A27" s="6"/>
      <c r="B27" s="36" t="s">
        <v>22</v>
      </c>
      <c r="C27" s="17"/>
      <c r="D27" s="36" t="s">
        <v>38</v>
      </c>
      <c r="E27" s="17"/>
      <c r="F27" s="25"/>
    </row>
    <row r="28" ht="22.8" customHeight="1" spans="1:6">
      <c r="A28" s="6"/>
      <c r="B28" s="36" t="s">
        <v>22</v>
      </c>
      <c r="C28" s="17"/>
      <c r="D28" s="36" t="s">
        <v>39</v>
      </c>
      <c r="E28" s="17"/>
      <c r="F28" s="25"/>
    </row>
    <row r="29" ht="22.8" customHeight="1" spans="1:6">
      <c r="A29" s="6"/>
      <c r="B29" s="36" t="s">
        <v>22</v>
      </c>
      <c r="C29" s="17"/>
      <c r="D29" s="36" t="s">
        <v>40</v>
      </c>
      <c r="E29" s="17"/>
      <c r="F29" s="25"/>
    </row>
    <row r="30" ht="22.8" customHeight="1" spans="1:6">
      <c r="A30" s="6"/>
      <c r="B30" s="36" t="s">
        <v>22</v>
      </c>
      <c r="C30" s="17"/>
      <c r="D30" s="36" t="s">
        <v>41</v>
      </c>
      <c r="E30" s="17"/>
      <c r="F30" s="25"/>
    </row>
    <row r="31" ht="22.8" customHeight="1" spans="1:6">
      <c r="A31" s="6"/>
      <c r="B31" s="36" t="s">
        <v>22</v>
      </c>
      <c r="C31" s="17"/>
      <c r="D31" s="36" t="s">
        <v>42</v>
      </c>
      <c r="E31" s="17"/>
      <c r="F31" s="25"/>
    </row>
    <row r="32" ht="22.8" customHeight="1" spans="1:6">
      <c r="A32" s="6"/>
      <c r="B32" s="36" t="s">
        <v>22</v>
      </c>
      <c r="C32" s="17"/>
      <c r="D32" s="36" t="s">
        <v>43</v>
      </c>
      <c r="E32" s="17"/>
      <c r="F32" s="25"/>
    </row>
    <row r="33" ht="22.8" customHeight="1" spans="1:6">
      <c r="A33" s="6"/>
      <c r="B33" s="36" t="s">
        <v>22</v>
      </c>
      <c r="C33" s="17"/>
      <c r="D33" s="36" t="s">
        <v>44</v>
      </c>
      <c r="E33" s="17"/>
      <c r="F33" s="25"/>
    </row>
    <row r="34" ht="22.8" customHeight="1" spans="1:6">
      <c r="A34" s="6"/>
      <c r="B34" s="36" t="s">
        <v>22</v>
      </c>
      <c r="C34" s="17"/>
      <c r="D34" s="36" t="s">
        <v>45</v>
      </c>
      <c r="E34" s="17"/>
      <c r="F34" s="25"/>
    </row>
    <row r="35" ht="22.8" customHeight="1" spans="1:6">
      <c r="A35" s="6"/>
      <c r="B35" s="36" t="s">
        <v>22</v>
      </c>
      <c r="C35" s="17"/>
      <c r="D35" s="36" t="s">
        <v>46</v>
      </c>
      <c r="E35" s="17"/>
      <c r="F35" s="25"/>
    </row>
    <row r="36" ht="22.8" customHeight="1" spans="1:6">
      <c r="A36" s="9"/>
      <c r="B36" s="10" t="s">
        <v>47</v>
      </c>
      <c r="C36" s="31">
        <f>SUM(C6:C35)</f>
        <v>165.05</v>
      </c>
      <c r="D36" s="10" t="s">
        <v>48</v>
      </c>
      <c r="E36" s="31">
        <f>SUM(E6:E35)</f>
        <v>165.05</v>
      </c>
      <c r="F36" s="26"/>
    </row>
    <row r="37" ht="22.8" customHeight="1" spans="1:6">
      <c r="A37" s="6"/>
      <c r="B37" s="36" t="s">
        <v>49</v>
      </c>
      <c r="C37" s="16">
        <f>'1-1'!N7</f>
        <v>0</v>
      </c>
      <c r="D37" s="36" t="s">
        <v>50</v>
      </c>
      <c r="E37" s="17"/>
      <c r="F37" s="70"/>
    </row>
    <row r="38" ht="22.8" customHeight="1" spans="1:6">
      <c r="A38" s="71"/>
      <c r="B38" s="36" t="s">
        <v>51</v>
      </c>
      <c r="C38" s="16">
        <f>'1-1'!E7</f>
        <v>25.75</v>
      </c>
      <c r="D38" s="36" t="s">
        <v>52</v>
      </c>
      <c r="E38" s="17"/>
      <c r="F38" s="70"/>
    </row>
    <row r="39" ht="22.8" customHeight="1" spans="1:6">
      <c r="A39" s="71"/>
      <c r="B39" s="72"/>
      <c r="C39" s="72"/>
      <c r="D39" s="36" t="s">
        <v>53</v>
      </c>
      <c r="E39" s="17">
        <v>25.75</v>
      </c>
      <c r="F39" s="70"/>
    </row>
    <row r="40" ht="22.8" customHeight="1" spans="1:6">
      <c r="A40" s="73"/>
      <c r="B40" s="10" t="s">
        <v>54</v>
      </c>
      <c r="C40" s="31">
        <f>C36+C37+C38</f>
        <v>190.8</v>
      </c>
      <c r="D40" s="10" t="s">
        <v>55</v>
      </c>
      <c r="E40" s="31">
        <f>E36+E37+E39</f>
        <v>190.8</v>
      </c>
      <c r="F40" s="74"/>
    </row>
    <row r="41" ht="9.75" customHeight="1" spans="1:6">
      <c r="A41" s="69"/>
      <c r="B41" s="69"/>
      <c r="C41" s="75"/>
      <c r="D41" s="75"/>
      <c r="E41" s="69"/>
      <c r="F41" s="76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2" width="9.5" customWidth="1"/>
    <col min="3" max="3" width="28.25" customWidth="1"/>
    <col min="4" max="4" width="8.56666666666667" customWidth="1"/>
    <col min="5" max="5" width="10.5" customWidth="1"/>
    <col min="6" max="6" width="10.5083333333333" customWidth="1"/>
    <col min="7" max="7" width="9.08333333333333" customWidth="1"/>
    <col min="8" max="8" width="9.56666666666667" customWidth="1"/>
    <col min="9" max="9" width="9.14166666666667" customWidth="1"/>
    <col min="10" max="10" width="9.95833333333333" customWidth="1"/>
    <col min="11" max="11" width="8.65" customWidth="1"/>
    <col min="12" max="12" width="7.99166666666667" customWidth="1"/>
    <col min="13" max="14" width="10.125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55"/>
      <c r="G3" s="4"/>
      <c r="H3" s="55"/>
      <c r="I3" s="55"/>
      <c r="J3" s="55"/>
      <c r="K3" s="55"/>
      <c r="L3" s="55"/>
      <c r="M3" s="55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30" t="s">
        <v>64</v>
      </c>
      <c r="K4" s="30" t="s">
        <v>65</v>
      </c>
      <c r="L4" s="30" t="s">
        <v>66</v>
      </c>
      <c r="M4" s="30" t="s">
        <v>67</v>
      </c>
      <c r="N4" s="30" t="s">
        <v>68</v>
      </c>
      <c r="O4" s="25"/>
    </row>
    <row r="5" ht="24.4" customHeight="1" spans="1:15">
      <c r="A5" s="8"/>
      <c r="B5" s="30" t="s">
        <v>69</v>
      </c>
      <c r="C5" s="30" t="s">
        <v>70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71</v>
      </c>
      <c r="D7" s="31">
        <f>D8</f>
        <v>190.8</v>
      </c>
      <c r="E7" s="31">
        <f t="shared" ref="E7:N7" si="0">E8</f>
        <v>25.75</v>
      </c>
      <c r="F7" s="31">
        <f t="shared" si="0"/>
        <v>165.05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8" customHeight="1" spans="1:15">
      <c r="A8" s="8"/>
      <c r="B8" s="13"/>
      <c r="C8" s="13" t="s">
        <v>22</v>
      </c>
      <c r="D8" s="16">
        <f>SUM(D9)</f>
        <v>190.8</v>
      </c>
      <c r="E8" s="16">
        <f t="shared" ref="E8:N8" si="1">SUM(E9)</f>
        <v>25.75</v>
      </c>
      <c r="F8" s="16">
        <f t="shared" si="1"/>
        <v>165.05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8" customHeight="1" spans="1:15">
      <c r="A9" s="8"/>
      <c r="B9" s="13">
        <v>110001</v>
      </c>
      <c r="C9" s="13" t="s">
        <v>72</v>
      </c>
      <c r="D9" s="17">
        <f>SUM(E9:N9)</f>
        <v>190.8</v>
      </c>
      <c r="E9" s="18">
        <v>25.75</v>
      </c>
      <c r="F9" s="18">
        <v>165.05</v>
      </c>
      <c r="G9" s="18"/>
      <c r="H9" s="18"/>
      <c r="I9" s="18"/>
      <c r="J9" s="18"/>
      <c r="K9" s="18"/>
      <c r="L9" s="18"/>
      <c r="M9" s="18"/>
      <c r="N9" s="18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354166666666667" right="0.314583333333333" top="0.984027777777778" bottom="0.270000010728836" header="0.984027777777778" footer="0"/>
  <pageSetup paperSize="9" scale="9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1"/>
    <col min="2" max="4" width="6.15" customWidth="1"/>
    <col min="5" max="5" width="12" customWidth="1"/>
    <col min="6" max="6" width="34.25" customWidth="1"/>
    <col min="7" max="7" width="10.5" customWidth="1"/>
    <col min="8" max="8" width="9.125" customWidth="1"/>
    <col min="9" max="9" width="9.5" customWidth="1"/>
    <col min="10" max="10" width="10.125" customWidth="1"/>
    <col min="11" max="11" width="13.375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73</v>
      </c>
      <c r="L1" s="6"/>
    </row>
    <row r="2" ht="22.8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55"/>
      <c r="J3" s="55"/>
      <c r="K3" s="22" t="s">
        <v>5</v>
      </c>
      <c r="L3" s="23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75</v>
      </c>
      <c r="I4" s="7" t="s">
        <v>76</v>
      </c>
      <c r="J4" s="30" t="s">
        <v>77</v>
      </c>
      <c r="K4" s="30" t="s">
        <v>78</v>
      </c>
      <c r="L4" s="24"/>
    </row>
    <row r="5" ht="24.4" customHeight="1" spans="1:12">
      <c r="A5" s="8"/>
      <c r="B5" s="7" t="s">
        <v>79</v>
      </c>
      <c r="C5" s="7"/>
      <c r="D5" s="7"/>
      <c r="E5" s="7" t="s">
        <v>69</v>
      </c>
      <c r="F5" s="7" t="s">
        <v>70</v>
      </c>
      <c r="G5" s="7"/>
      <c r="H5" s="7"/>
      <c r="I5" s="7"/>
      <c r="J5" s="30"/>
      <c r="K5" s="30"/>
      <c r="L5" s="24"/>
    </row>
    <row r="6" ht="24.4" customHeight="1" spans="1:12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30"/>
      <c r="K6" s="30"/>
      <c r="L6" s="25"/>
    </row>
    <row r="7" ht="22.8" customHeight="1" spans="1:12">
      <c r="A7" s="9"/>
      <c r="B7" s="10"/>
      <c r="C7" s="10"/>
      <c r="D7" s="10"/>
      <c r="E7" s="10"/>
      <c r="F7" s="10" t="s">
        <v>71</v>
      </c>
      <c r="G7" s="31">
        <f>G8</f>
        <v>190.8</v>
      </c>
      <c r="H7" s="31">
        <f>H8</f>
        <v>178.41</v>
      </c>
      <c r="I7" s="31">
        <f>I8</f>
        <v>12.39</v>
      </c>
      <c r="J7" s="31">
        <f>J8</f>
        <v>0</v>
      </c>
      <c r="K7" s="31">
        <f>K8</f>
        <v>0</v>
      </c>
      <c r="L7" s="26"/>
    </row>
    <row r="8" ht="22.8" customHeight="1" spans="1:12">
      <c r="A8" s="8"/>
      <c r="B8" s="13"/>
      <c r="C8" s="13"/>
      <c r="D8" s="13"/>
      <c r="E8" s="13"/>
      <c r="F8" s="13" t="s">
        <v>22</v>
      </c>
      <c r="G8" s="16">
        <f>G9</f>
        <v>190.8</v>
      </c>
      <c r="H8" s="16">
        <f>H9</f>
        <v>178.41</v>
      </c>
      <c r="I8" s="16">
        <f>I9</f>
        <v>12.39</v>
      </c>
      <c r="J8" s="16">
        <f>J9</f>
        <v>0</v>
      </c>
      <c r="K8" s="16">
        <f>K9</f>
        <v>0</v>
      </c>
      <c r="L8" s="24"/>
    </row>
    <row r="9" ht="22.8" customHeight="1" spans="1:12">
      <c r="A9" s="8"/>
      <c r="B9" s="13"/>
      <c r="C9" s="13"/>
      <c r="D9" s="13"/>
      <c r="E9" s="13"/>
      <c r="F9" s="13" t="s">
        <v>72</v>
      </c>
      <c r="G9" s="16">
        <f>SUM(G10:G15)</f>
        <v>190.8</v>
      </c>
      <c r="H9" s="16">
        <f>SUM(H10:H15)</f>
        <v>178.41</v>
      </c>
      <c r="I9" s="16">
        <f>SUM(I10:I15)</f>
        <v>12.39</v>
      </c>
      <c r="J9" s="16">
        <f>SUM(J10:J15)</f>
        <v>0</v>
      </c>
      <c r="K9" s="16">
        <f>SUM(K10:K15)</f>
        <v>0</v>
      </c>
      <c r="L9" s="24"/>
    </row>
    <row r="10" ht="22.8" customHeight="1" spans="1:12">
      <c r="A10" s="8"/>
      <c r="B10" s="13" t="s">
        <v>83</v>
      </c>
      <c r="C10" s="13" t="s">
        <v>84</v>
      </c>
      <c r="D10" s="13" t="s">
        <v>85</v>
      </c>
      <c r="E10" s="38" t="s">
        <v>86</v>
      </c>
      <c r="F10" s="13" t="s">
        <v>87</v>
      </c>
      <c r="G10" s="16">
        <f t="shared" ref="G10:G15" si="0">SUM(H10:K10)</f>
        <v>142.09</v>
      </c>
      <c r="H10" s="18">
        <v>142.09</v>
      </c>
      <c r="I10" s="18"/>
      <c r="J10" s="18"/>
      <c r="K10" s="18"/>
      <c r="L10" s="25"/>
    </row>
    <row r="11" ht="22.8" customHeight="1" spans="1:12">
      <c r="A11" s="8"/>
      <c r="B11" s="13" t="s">
        <v>83</v>
      </c>
      <c r="C11" s="13">
        <v>34</v>
      </c>
      <c r="D11" s="13" t="s">
        <v>88</v>
      </c>
      <c r="E11" s="38" t="s">
        <v>86</v>
      </c>
      <c r="F11" s="13" t="s">
        <v>89</v>
      </c>
      <c r="G11" s="16">
        <f t="shared" si="0"/>
        <v>4.4</v>
      </c>
      <c r="H11" s="18"/>
      <c r="I11" s="18">
        <v>4.4</v>
      </c>
      <c r="J11" s="18"/>
      <c r="K11" s="18"/>
      <c r="L11" s="25"/>
    </row>
    <row r="12" ht="22.8" customHeight="1" spans="1:12">
      <c r="A12" s="8"/>
      <c r="B12" s="13" t="s">
        <v>90</v>
      </c>
      <c r="C12" s="13" t="s">
        <v>91</v>
      </c>
      <c r="D12" s="13" t="s">
        <v>91</v>
      </c>
      <c r="E12" s="38" t="s">
        <v>86</v>
      </c>
      <c r="F12" s="13" t="s">
        <v>92</v>
      </c>
      <c r="G12" s="16">
        <f t="shared" si="0"/>
        <v>16.14</v>
      </c>
      <c r="H12" s="18">
        <v>16.14</v>
      </c>
      <c r="I12" s="18"/>
      <c r="J12" s="18"/>
      <c r="K12" s="18"/>
      <c r="L12" s="25"/>
    </row>
    <row r="13" ht="22.8" customHeight="1" spans="1:12">
      <c r="A13" s="8"/>
      <c r="B13" s="13" t="s">
        <v>93</v>
      </c>
      <c r="C13" s="13" t="s">
        <v>94</v>
      </c>
      <c r="D13" s="13" t="s">
        <v>85</v>
      </c>
      <c r="E13" s="38" t="s">
        <v>86</v>
      </c>
      <c r="F13" s="13" t="s">
        <v>95</v>
      </c>
      <c r="G13" s="16">
        <f t="shared" si="0"/>
        <v>8.07</v>
      </c>
      <c r="H13" s="18">
        <v>8.07</v>
      </c>
      <c r="I13" s="18"/>
      <c r="J13" s="18"/>
      <c r="K13" s="18"/>
      <c r="L13" s="25"/>
    </row>
    <row r="14" ht="22.8" customHeight="1" spans="1:12">
      <c r="A14" s="8"/>
      <c r="B14" s="13">
        <v>213</v>
      </c>
      <c r="C14" s="13" t="s">
        <v>91</v>
      </c>
      <c r="D14" s="51" t="s">
        <v>96</v>
      </c>
      <c r="E14" s="38" t="s">
        <v>86</v>
      </c>
      <c r="F14" s="13" t="s">
        <v>97</v>
      </c>
      <c r="G14" s="16">
        <f t="shared" si="0"/>
        <v>7.99</v>
      </c>
      <c r="H14" s="18"/>
      <c r="I14" s="18">
        <v>7.99</v>
      </c>
      <c r="J14" s="18"/>
      <c r="K14" s="18"/>
      <c r="L14" s="25"/>
    </row>
    <row r="15" ht="22.8" customHeight="1" spans="1:12">
      <c r="A15" s="8"/>
      <c r="B15" s="13" t="s">
        <v>98</v>
      </c>
      <c r="C15" s="13" t="s">
        <v>88</v>
      </c>
      <c r="D15" s="13" t="s">
        <v>85</v>
      </c>
      <c r="E15" s="38" t="s">
        <v>86</v>
      </c>
      <c r="F15" s="13" t="s">
        <v>99</v>
      </c>
      <c r="G15" s="16">
        <f t="shared" si="0"/>
        <v>12.11</v>
      </c>
      <c r="H15" s="18">
        <v>12.11</v>
      </c>
      <c r="I15" s="18"/>
      <c r="J15" s="18"/>
      <c r="K15" s="18"/>
      <c r="L15" s="25"/>
    </row>
  </sheetData>
  <mergeCells count="13">
    <mergeCell ref="B1:D1"/>
    <mergeCell ref="B2:K2"/>
    <mergeCell ref="B3:F3"/>
    <mergeCell ref="B4:F4"/>
    <mergeCell ref="B5:D5"/>
    <mergeCell ref="A10:A15"/>
    <mergeCell ref="E5:E6"/>
    <mergeCell ref="F5:F6"/>
    <mergeCell ref="G4:G6"/>
    <mergeCell ref="H4:H6"/>
    <mergeCell ref="I4:I6"/>
    <mergeCell ref="J4:J6"/>
    <mergeCell ref="K4:K6"/>
  </mergeCells>
  <pageMargins left="1.14166666666667" right="0.75" top="0.984027777777778" bottom="0.270000010728836" header="0.904861111111111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7" sqref="C7:C10"/>
    </sheetView>
  </sheetViews>
  <sheetFormatPr defaultColWidth="10" defaultRowHeight="13.5"/>
  <cols>
    <col min="1" max="1" width="1.53333333333333" customWidth="1"/>
    <col min="2" max="2" width="27.75" customWidth="1"/>
    <col min="3" max="3" width="10.25" customWidth="1"/>
    <col min="4" max="4" width="25.75" customWidth="1"/>
    <col min="5" max="5" width="10.5" customWidth="1"/>
    <col min="6" max="6" width="9.25" customWidth="1"/>
    <col min="7" max="8" width="8.75" customWidth="1"/>
    <col min="9" max="9" width="1.53333333333333" customWidth="1"/>
    <col min="10" max="12" width="9.76666666666667" customWidth="1"/>
  </cols>
  <sheetData>
    <row r="1" ht="16.25" customHeight="1" spans="1:9">
      <c r="A1" s="62"/>
      <c r="B1" s="2"/>
      <c r="C1" s="63"/>
      <c r="D1" s="63"/>
      <c r="E1" s="28"/>
      <c r="F1" s="28"/>
      <c r="G1" s="28"/>
      <c r="H1" s="64" t="s">
        <v>100</v>
      </c>
      <c r="I1" s="58" t="s">
        <v>2</v>
      </c>
    </row>
    <row r="2" ht="22.8" customHeight="1" spans="1:9">
      <c r="A2" s="63"/>
      <c r="B2" s="65" t="s">
        <v>101</v>
      </c>
      <c r="C2" s="65"/>
      <c r="D2" s="65"/>
      <c r="E2" s="65"/>
      <c r="F2" s="65"/>
      <c r="G2" s="65"/>
      <c r="H2" s="65"/>
      <c r="I2" s="58"/>
    </row>
    <row r="3" ht="19.55" customHeight="1" spans="1:9">
      <c r="A3" s="66"/>
      <c r="B3" s="5" t="s">
        <v>4</v>
      </c>
      <c r="C3" s="5"/>
      <c r="D3" s="50"/>
      <c r="E3" s="50"/>
      <c r="F3" s="50"/>
      <c r="G3" s="50"/>
      <c r="H3" s="67" t="s">
        <v>5</v>
      </c>
      <c r="I3" s="59"/>
    </row>
    <row r="4" ht="24.4" customHeight="1" spans="1:9">
      <c r="A4" s="68"/>
      <c r="B4" s="7" t="s">
        <v>6</v>
      </c>
      <c r="C4" s="7"/>
      <c r="D4" s="7" t="s">
        <v>7</v>
      </c>
      <c r="E4" s="7"/>
      <c r="F4" s="7"/>
      <c r="G4" s="7"/>
      <c r="H4" s="7"/>
      <c r="I4" s="47"/>
    </row>
    <row r="5" ht="48" customHeight="1" spans="1:9">
      <c r="A5" s="68"/>
      <c r="B5" s="7" t="s">
        <v>8</v>
      </c>
      <c r="C5" s="7" t="s">
        <v>9</v>
      </c>
      <c r="D5" s="7" t="s">
        <v>8</v>
      </c>
      <c r="E5" s="7" t="s">
        <v>58</v>
      </c>
      <c r="F5" s="30" t="s">
        <v>102</v>
      </c>
      <c r="G5" s="30" t="s">
        <v>103</v>
      </c>
      <c r="H5" s="30" t="s">
        <v>104</v>
      </c>
      <c r="I5" s="47"/>
    </row>
    <row r="6" ht="22.8" customHeight="1" spans="1:9">
      <c r="A6" s="6"/>
      <c r="B6" s="36" t="s">
        <v>105</v>
      </c>
      <c r="C6" s="16">
        <f>SUM(C7:C9)</f>
        <v>165.05</v>
      </c>
      <c r="D6" s="36" t="s">
        <v>106</v>
      </c>
      <c r="E6" s="16">
        <f>F6+G6+H6</f>
        <v>190.8</v>
      </c>
      <c r="F6" s="17">
        <f>F7+F14+F16+F26</f>
        <v>190.8</v>
      </c>
      <c r="G6" s="17"/>
      <c r="H6" s="17"/>
      <c r="I6" s="25"/>
    </row>
    <row r="7" ht="22.8" customHeight="1" spans="1:9">
      <c r="A7" s="6"/>
      <c r="B7" s="36" t="s">
        <v>107</v>
      </c>
      <c r="C7" s="16">
        <f>'2-1'!H7</f>
        <v>165.05</v>
      </c>
      <c r="D7" s="36" t="s">
        <v>108</v>
      </c>
      <c r="E7" s="16">
        <f t="shared" ref="E7:E33" si="0">F7+G7+H7</f>
        <v>154.48</v>
      </c>
      <c r="F7" s="17">
        <v>154.48</v>
      </c>
      <c r="G7" s="17"/>
      <c r="H7" s="17"/>
      <c r="I7" s="25"/>
    </row>
    <row r="8" ht="22.8" customHeight="1" spans="1:9">
      <c r="A8" s="6"/>
      <c r="B8" s="36" t="s">
        <v>109</v>
      </c>
      <c r="C8" s="16">
        <f>'2-1'!K7</f>
        <v>0</v>
      </c>
      <c r="D8" s="36" t="s">
        <v>110</v>
      </c>
      <c r="E8" s="16">
        <f t="shared" si="0"/>
        <v>0</v>
      </c>
      <c r="F8" s="17"/>
      <c r="G8" s="17"/>
      <c r="H8" s="17"/>
      <c r="I8" s="25"/>
    </row>
    <row r="9" ht="22.8" customHeight="1" spans="1:9">
      <c r="A9" s="6"/>
      <c r="B9" s="36" t="s">
        <v>111</v>
      </c>
      <c r="C9" s="16">
        <f>'2-1'!N7</f>
        <v>0</v>
      </c>
      <c r="D9" s="36" t="s">
        <v>112</v>
      </c>
      <c r="E9" s="16">
        <f t="shared" si="0"/>
        <v>0</v>
      </c>
      <c r="F9" s="17"/>
      <c r="G9" s="17"/>
      <c r="H9" s="17"/>
      <c r="I9" s="25"/>
    </row>
    <row r="10" ht="22.8" customHeight="1" spans="1:9">
      <c r="A10" s="6"/>
      <c r="B10" s="36" t="s">
        <v>113</v>
      </c>
      <c r="C10" s="16">
        <f>SUM(C11:C13)</f>
        <v>25.75</v>
      </c>
      <c r="D10" s="36" t="s">
        <v>114</v>
      </c>
      <c r="E10" s="16">
        <f t="shared" si="0"/>
        <v>0</v>
      </c>
      <c r="F10" s="17"/>
      <c r="G10" s="17"/>
      <c r="H10" s="17"/>
      <c r="I10" s="25"/>
    </row>
    <row r="11" ht="22.8" customHeight="1" spans="1:9">
      <c r="A11" s="6"/>
      <c r="B11" s="36" t="s">
        <v>107</v>
      </c>
      <c r="C11" s="16">
        <f>'2-1'!AB7</f>
        <v>25.75</v>
      </c>
      <c r="D11" s="36" t="s">
        <v>115</v>
      </c>
      <c r="E11" s="16">
        <f t="shared" si="0"/>
        <v>0</v>
      </c>
      <c r="F11" s="17"/>
      <c r="G11" s="17"/>
      <c r="H11" s="17"/>
      <c r="I11" s="25"/>
    </row>
    <row r="12" ht="22.8" customHeight="1" spans="1:9">
      <c r="A12" s="6"/>
      <c r="B12" s="36" t="s">
        <v>109</v>
      </c>
      <c r="C12" s="16">
        <f>'2-1'!AE7</f>
        <v>0</v>
      </c>
      <c r="D12" s="36" t="s">
        <v>116</v>
      </c>
      <c r="E12" s="16">
        <f t="shared" si="0"/>
        <v>0</v>
      </c>
      <c r="F12" s="17"/>
      <c r="G12" s="17"/>
      <c r="H12" s="17"/>
      <c r="I12" s="25"/>
    </row>
    <row r="13" ht="22.8" customHeight="1" spans="1:9">
      <c r="A13" s="6"/>
      <c r="B13" s="36" t="s">
        <v>111</v>
      </c>
      <c r="C13" s="16">
        <f>'2-1'!AH7</f>
        <v>0</v>
      </c>
      <c r="D13" s="36" t="s">
        <v>117</v>
      </c>
      <c r="E13" s="16">
        <f t="shared" si="0"/>
        <v>0</v>
      </c>
      <c r="F13" s="17"/>
      <c r="G13" s="17"/>
      <c r="H13" s="17"/>
      <c r="I13" s="25"/>
    </row>
    <row r="14" ht="22.8" customHeight="1" spans="1:9">
      <c r="A14" s="6"/>
      <c r="B14" s="36" t="s">
        <v>118</v>
      </c>
      <c r="C14" s="17"/>
      <c r="D14" s="36" t="s">
        <v>119</v>
      </c>
      <c r="E14" s="16">
        <f t="shared" si="0"/>
        <v>16.14</v>
      </c>
      <c r="F14" s="17">
        <v>16.14</v>
      </c>
      <c r="G14" s="17"/>
      <c r="H14" s="17"/>
      <c r="I14" s="25"/>
    </row>
    <row r="15" ht="22.8" customHeight="1" spans="1:9">
      <c r="A15" s="6"/>
      <c r="B15" s="36" t="s">
        <v>118</v>
      </c>
      <c r="C15" s="17"/>
      <c r="D15" s="36" t="s">
        <v>120</v>
      </c>
      <c r="E15" s="16">
        <f t="shared" si="0"/>
        <v>0</v>
      </c>
      <c r="F15" s="17"/>
      <c r="G15" s="17"/>
      <c r="H15" s="17"/>
      <c r="I15" s="25"/>
    </row>
    <row r="16" ht="22.8" customHeight="1" spans="1:9">
      <c r="A16" s="6"/>
      <c r="B16" s="36" t="s">
        <v>118</v>
      </c>
      <c r="C16" s="17"/>
      <c r="D16" s="36" t="s">
        <v>121</v>
      </c>
      <c r="E16" s="16">
        <f t="shared" si="0"/>
        <v>8.07</v>
      </c>
      <c r="F16" s="17">
        <v>8.07</v>
      </c>
      <c r="G16" s="17"/>
      <c r="H16" s="17"/>
      <c r="I16" s="25"/>
    </row>
    <row r="17" ht="22.8" customHeight="1" spans="1:9">
      <c r="A17" s="6"/>
      <c r="B17" s="36" t="s">
        <v>118</v>
      </c>
      <c r="C17" s="17"/>
      <c r="D17" s="36" t="s">
        <v>122</v>
      </c>
      <c r="E17" s="16">
        <f t="shared" si="0"/>
        <v>0</v>
      </c>
      <c r="F17" s="17"/>
      <c r="G17" s="17"/>
      <c r="H17" s="17"/>
      <c r="I17" s="25"/>
    </row>
    <row r="18" ht="22.8" customHeight="1" spans="1:9">
      <c r="A18" s="6"/>
      <c r="B18" s="36" t="s">
        <v>118</v>
      </c>
      <c r="C18" s="17"/>
      <c r="D18" s="36" t="s">
        <v>123</v>
      </c>
      <c r="E18" s="16">
        <f t="shared" si="0"/>
        <v>0</v>
      </c>
      <c r="F18" s="17"/>
      <c r="G18" s="17"/>
      <c r="H18" s="17"/>
      <c r="I18" s="25"/>
    </row>
    <row r="19" ht="22.8" customHeight="1" spans="1:9">
      <c r="A19" s="6"/>
      <c r="B19" s="36" t="s">
        <v>118</v>
      </c>
      <c r="C19" s="17"/>
      <c r="D19" s="36" t="s">
        <v>124</v>
      </c>
      <c r="E19" s="16">
        <f t="shared" si="0"/>
        <v>0</v>
      </c>
      <c r="F19" s="17"/>
      <c r="G19" s="17"/>
      <c r="H19" s="17"/>
      <c r="I19" s="25"/>
    </row>
    <row r="20" ht="22.8" customHeight="1" spans="1:9">
      <c r="A20" s="6"/>
      <c r="B20" s="36" t="s">
        <v>118</v>
      </c>
      <c r="C20" s="17"/>
      <c r="D20" s="36" t="s">
        <v>125</v>
      </c>
      <c r="E20" s="16">
        <f t="shared" si="0"/>
        <v>0</v>
      </c>
      <c r="F20" s="17"/>
      <c r="G20" s="17"/>
      <c r="H20" s="17"/>
      <c r="I20" s="25"/>
    </row>
    <row r="21" ht="22.8" customHeight="1" spans="1:9">
      <c r="A21" s="6"/>
      <c r="B21" s="36" t="s">
        <v>118</v>
      </c>
      <c r="C21" s="17"/>
      <c r="D21" s="36" t="s">
        <v>126</v>
      </c>
      <c r="E21" s="16">
        <f t="shared" si="0"/>
        <v>0</v>
      </c>
      <c r="F21" s="17"/>
      <c r="G21" s="17"/>
      <c r="H21" s="17"/>
      <c r="I21" s="25"/>
    </row>
    <row r="22" ht="22.8" customHeight="1" spans="1:9">
      <c r="A22" s="6"/>
      <c r="B22" s="36" t="s">
        <v>118</v>
      </c>
      <c r="C22" s="17"/>
      <c r="D22" s="36" t="s">
        <v>127</v>
      </c>
      <c r="E22" s="16">
        <f t="shared" si="0"/>
        <v>0</v>
      </c>
      <c r="F22" s="17"/>
      <c r="G22" s="17"/>
      <c r="H22" s="17"/>
      <c r="I22" s="25"/>
    </row>
    <row r="23" ht="22.8" customHeight="1" spans="1:9">
      <c r="A23" s="6"/>
      <c r="B23" s="36" t="s">
        <v>118</v>
      </c>
      <c r="C23" s="17"/>
      <c r="D23" s="36" t="s">
        <v>128</v>
      </c>
      <c r="E23" s="16">
        <f t="shared" si="0"/>
        <v>0</v>
      </c>
      <c r="F23" s="17"/>
      <c r="G23" s="17"/>
      <c r="H23" s="17"/>
      <c r="I23" s="25"/>
    </row>
    <row r="24" ht="22.8" customHeight="1" spans="1:9">
      <c r="A24" s="6"/>
      <c r="B24" s="36" t="s">
        <v>118</v>
      </c>
      <c r="C24" s="17"/>
      <c r="D24" s="36" t="s">
        <v>129</v>
      </c>
      <c r="E24" s="16">
        <f t="shared" si="0"/>
        <v>0</v>
      </c>
      <c r="F24" s="17"/>
      <c r="G24" s="17"/>
      <c r="H24" s="17"/>
      <c r="I24" s="25"/>
    </row>
    <row r="25" ht="22.8" customHeight="1" spans="1:9">
      <c r="A25" s="6"/>
      <c r="B25" s="36" t="s">
        <v>118</v>
      </c>
      <c r="C25" s="17"/>
      <c r="D25" s="36" t="s">
        <v>130</v>
      </c>
      <c r="E25" s="16">
        <f t="shared" si="0"/>
        <v>0</v>
      </c>
      <c r="F25" s="17"/>
      <c r="G25" s="17"/>
      <c r="H25" s="17"/>
      <c r="I25" s="25"/>
    </row>
    <row r="26" ht="22.8" customHeight="1" spans="1:9">
      <c r="A26" s="6"/>
      <c r="B26" s="36" t="s">
        <v>118</v>
      </c>
      <c r="C26" s="17"/>
      <c r="D26" s="36" t="s">
        <v>131</v>
      </c>
      <c r="E26" s="16">
        <f t="shared" si="0"/>
        <v>12.11</v>
      </c>
      <c r="F26" s="17">
        <v>12.11</v>
      </c>
      <c r="G26" s="17"/>
      <c r="H26" s="17"/>
      <c r="I26" s="25"/>
    </row>
    <row r="27" ht="22.8" customHeight="1" spans="1:9">
      <c r="A27" s="6"/>
      <c r="B27" s="36" t="s">
        <v>118</v>
      </c>
      <c r="C27" s="17"/>
      <c r="D27" s="36" t="s">
        <v>132</v>
      </c>
      <c r="E27" s="16">
        <f t="shared" si="0"/>
        <v>0</v>
      </c>
      <c r="F27" s="17"/>
      <c r="G27" s="17"/>
      <c r="H27" s="17"/>
      <c r="I27" s="25"/>
    </row>
    <row r="28" ht="22.8" customHeight="1" spans="1:9">
      <c r="A28" s="6"/>
      <c r="B28" s="36" t="s">
        <v>118</v>
      </c>
      <c r="C28" s="17"/>
      <c r="D28" s="36" t="s">
        <v>133</v>
      </c>
      <c r="E28" s="16">
        <f t="shared" si="0"/>
        <v>0</v>
      </c>
      <c r="F28" s="17"/>
      <c r="G28" s="17"/>
      <c r="H28" s="17"/>
      <c r="I28" s="25"/>
    </row>
    <row r="29" ht="22.8" customHeight="1" spans="1:9">
      <c r="A29" s="6"/>
      <c r="B29" s="36" t="s">
        <v>118</v>
      </c>
      <c r="C29" s="17"/>
      <c r="D29" s="36" t="s">
        <v>134</v>
      </c>
      <c r="E29" s="16">
        <f t="shared" si="0"/>
        <v>0</v>
      </c>
      <c r="F29" s="17"/>
      <c r="G29" s="17"/>
      <c r="H29" s="17"/>
      <c r="I29" s="25"/>
    </row>
    <row r="30" ht="22.8" customHeight="1" spans="1:9">
      <c r="A30" s="6"/>
      <c r="B30" s="36" t="s">
        <v>118</v>
      </c>
      <c r="C30" s="17"/>
      <c r="D30" s="36" t="s">
        <v>135</v>
      </c>
      <c r="E30" s="16">
        <f t="shared" si="0"/>
        <v>0</v>
      </c>
      <c r="F30" s="17"/>
      <c r="G30" s="17"/>
      <c r="H30" s="17"/>
      <c r="I30" s="25"/>
    </row>
    <row r="31" ht="22.8" customHeight="1" spans="1:9">
      <c r="A31" s="6"/>
      <c r="B31" s="36" t="s">
        <v>118</v>
      </c>
      <c r="C31" s="17"/>
      <c r="D31" s="36" t="s">
        <v>136</v>
      </c>
      <c r="E31" s="16">
        <f t="shared" si="0"/>
        <v>0</v>
      </c>
      <c r="F31" s="17"/>
      <c r="G31" s="17"/>
      <c r="H31" s="17"/>
      <c r="I31" s="25"/>
    </row>
    <row r="32" ht="22.8" customHeight="1" spans="1:9">
      <c r="A32" s="6"/>
      <c r="B32" s="36" t="s">
        <v>118</v>
      </c>
      <c r="C32" s="17"/>
      <c r="D32" s="36" t="s">
        <v>137</v>
      </c>
      <c r="E32" s="16">
        <f t="shared" si="0"/>
        <v>0</v>
      </c>
      <c r="F32" s="17"/>
      <c r="G32" s="17"/>
      <c r="H32" s="17"/>
      <c r="I32" s="25"/>
    </row>
    <row r="33" ht="22.8" customHeight="1" spans="1:9">
      <c r="A33" s="6"/>
      <c r="B33" s="36" t="s">
        <v>118</v>
      </c>
      <c r="C33" s="17"/>
      <c r="D33" s="36" t="s">
        <v>138</v>
      </c>
      <c r="E33" s="16">
        <f t="shared" si="0"/>
        <v>0</v>
      </c>
      <c r="F33" s="17"/>
      <c r="G33" s="17"/>
      <c r="H33" s="17"/>
      <c r="I33" s="25"/>
    </row>
    <row r="34" ht="9.75" customHeight="1" spans="1:9">
      <c r="A34" s="69"/>
      <c r="B34" s="69"/>
      <c r="C34" s="69"/>
      <c r="D34" s="33"/>
      <c r="E34" s="69"/>
      <c r="F34" s="69"/>
      <c r="G34" s="69"/>
      <c r="H34" s="69"/>
      <c r="I34" s="49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1.14166666666667" bottom="0.270000010728836" header="1.14166666666667" footer="0"/>
  <pageSetup paperSize="9" scale="84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2"/>
  <sheetViews>
    <sheetView workbookViewId="0">
      <pane ySplit="6" topLeftCell="A7" activePane="bottomLeft" state="frozen"/>
      <selection/>
      <selection pane="bottomLeft" activeCell="G37" sqref="G37"/>
    </sheetView>
  </sheetViews>
  <sheetFormatPr defaultColWidth="10" defaultRowHeight="13.5"/>
  <cols>
    <col min="1" max="1" width="1.53333333333333" customWidth="1"/>
    <col min="2" max="3" width="6.15" customWidth="1"/>
    <col min="4" max="4" width="6.875" customWidth="1"/>
    <col min="5" max="5" width="33.5" customWidth="1"/>
    <col min="6" max="7" width="7.625" customWidth="1"/>
    <col min="8" max="8" width="8.5" customWidth="1"/>
    <col min="9" max="10" width="8" customWidth="1"/>
    <col min="11" max="16" width="6.625" customWidth="1"/>
    <col min="17" max="26" width="5.25" customWidth="1"/>
    <col min="27" max="39" width="6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41" t="s">
        <v>139</v>
      </c>
      <c r="AN1" s="58"/>
    </row>
    <row r="2" ht="22.8" customHeight="1" spans="1:40">
      <c r="A2" s="1"/>
      <c r="B2" s="3" t="s">
        <v>140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58"/>
    </row>
    <row r="3" ht="19.55" customHeight="1" spans="1:40">
      <c r="A3" s="4"/>
      <c r="B3" s="5" t="s">
        <v>4</v>
      </c>
      <c r="C3" s="5"/>
      <c r="D3" s="5"/>
      <c r="E3" s="5"/>
      <c r="F3" s="50"/>
      <c r="G3" s="4"/>
      <c r="H3" s="42"/>
      <c r="I3" s="50"/>
      <c r="J3" s="50"/>
      <c r="K3" s="55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42" t="s">
        <v>5</v>
      </c>
      <c r="AM3" s="42"/>
      <c r="AN3" s="59"/>
    </row>
    <row r="4" ht="24.4" customHeight="1" spans="1:40">
      <c r="A4" s="6"/>
      <c r="B4" s="7" t="s">
        <v>8</v>
      </c>
      <c r="C4" s="7"/>
      <c r="D4" s="7"/>
      <c r="E4" s="7"/>
      <c r="F4" s="7" t="s">
        <v>141</v>
      </c>
      <c r="G4" s="7" t="s">
        <v>142</v>
      </c>
      <c r="H4" s="7"/>
      <c r="I4" s="7"/>
      <c r="J4" s="7"/>
      <c r="K4" s="7"/>
      <c r="L4" s="7"/>
      <c r="M4" s="7"/>
      <c r="N4" s="7"/>
      <c r="O4" s="7"/>
      <c r="P4" s="7"/>
      <c r="Q4" s="7" t="s">
        <v>143</v>
      </c>
      <c r="R4" s="7"/>
      <c r="S4" s="7"/>
      <c r="T4" s="7"/>
      <c r="U4" s="7"/>
      <c r="V4" s="7"/>
      <c r="W4" s="7"/>
      <c r="X4" s="7"/>
      <c r="Y4" s="7"/>
      <c r="Z4" s="7"/>
      <c r="AA4" s="7" t="s">
        <v>144</v>
      </c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47"/>
    </row>
    <row r="5" ht="24.4" customHeight="1" spans="1:40">
      <c r="A5" s="6"/>
      <c r="B5" s="7" t="s">
        <v>79</v>
      </c>
      <c r="C5" s="7"/>
      <c r="D5" s="30" t="s">
        <v>69</v>
      </c>
      <c r="E5" s="7" t="s">
        <v>70</v>
      </c>
      <c r="F5" s="7"/>
      <c r="G5" s="7" t="s">
        <v>58</v>
      </c>
      <c r="H5" s="7" t="s">
        <v>145</v>
      </c>
      <c r="I5" s="7"/>
      <c r="J5" s="7"/>
      <c r="K5" s="7" t="s">
        <v>146</v>
      </c>
      <c r="L5" s="7"/>
      <c r="M5" s="7"/>
      <c r="N5" s="7" t="s">
        <v>147</v>
      </c>
      <c r="O5" s="7"/>
      <c r="P5" s="7"/>
      <c r="Q5" s="7" t="s">
        <v>58</v>
      </c>
      <c r="R5" s="7" t="s">
        <v>145</v>
      </c>
      <c r="S5" s="7"/>
      <c r="T5" s="7"/>
      <c r="U5" s="7" t="s">
        <v>146</v>
      </c>
      <c r="V5" s="7"/>
      <c r="W5" s="7"/>
      <c r="X5" s="7" t="s">
        <v>147</v>
      </c>
      <c r="Y5" s="7"/>
      <c r="Z5" s="7"/>
      <c r="AA5" s="7" t="s">
        <v>58</v>
      </c>
      <c r="AB5" s="7" t="s">
        <v>145</v>
      </c>
      <c r="AC5" s="7"/>
      <c r="AD5" s="7"/>
      <c r="AE5" s="7" t="s">
        <v>146</v>
      </c>
      <c r="AF5" s="7"/>
      <c r="AG5" s="7"/>
      <c r="AH5" s="7" t="s">
        <v>147</v>
      </c>
      <c r="AI5" s="7"/>
      <c r="AJ5" s="7"/>
      <c r="AK5" s="60" t="s">
        <v>148</v>
      </c>
      <c r="AL5" s="60"/>
      <c r="AM5" s="60"/>
      <c r="AN5" s="47"/>
    </row>
    <row r="6" ht="40" customHeight="1" spans="1:40">
      <c r="A6" s="33"/>
      <c r="B6" s="7" t="s">
        <v>80</v>
      </c>
      <c r="C6" s="7" t="s">
        <v>81</v>
      </c>
      <c r="D6" s="30"/>
      <c r="E6" s="7"/>
      <c r="F6" s="7"/>
      <c r="G6" s="7"/>
      <c r="H6" s="7" t="s">
        <v>149</v>
      </c>
      <c r="I6" s="30" t="s">
        <v>75</v>
      </c>
      <c r="J6" s="30" t="s">
        <v>76</v>
      </c>
      <c r="K6" s="7" t="s">
        <v>149</v>
      </c>
      <c r="L6" s="30" t="s">
        <v>75</v>
      </c>
      <c r="M6" s="30" t="s">
        <v>76</v>
      </c>
      <c r="N6" s="7" t="s">
        <v>149</v>
      </c>
      <c r="O6" s="30" t="s">
        <v>75</v>
      </c>
      <c r="P6" s="30" t="s">
        <v>76</v>
      </c>
      <c r="Q6" s="7"/>
      <c r="R6" s="7" t="s">
        <v>149</v>
      </c>
      <c r="S6" s="30" t="s">
        <v>75</v>
      </c>
      <c r="T6" s="30" t="s">
        <v>76</v>
      </c>
      <c r="U6" s="7" t="s">
        <v>149</v>
      </c>
      <c r="V6" s="30" t="s">
        <v>75</v>
      </c>
      <c r="W6" s="30" t="s">
        <v>76</v>
      </c>
      <c r="X6" s="7" t="s">
        <v>149</v>
      </c>
      <c r="Y6" s="30" t="s">
        <v>75</v>
      </c>
      <c r="Z6" s="30" t="s">
        <v>76</v>
      </c>
      <c r="AA6" s="7"/>
      <c r="AB6" s="7" t="s">
        <v>149</v>
      </c>
      <c r="AC6" s="30" t="s">
        <v>75</v>
      </c>
      <c r="AD6" s="30" t="s">
        <v>76</v>
      </c>
      <c r="AE6" s="7" t="s">
        <v>149</v>
      </c>
      <c r="AF6" s="30" t="s">
        <v>75</v>
      </c>
      <c r="AG6" s="30" t="s">
        <v>76</v>
      </c>
      <c r="AH6" s="7" t="s">
        <v>149</v>
      </c>
      <c r="AI6" s="30" t="s">
        <v>75</v>
      </c>
      <c r="AJ6" s="30" t="s">
        <v>76</v>
      </c>
      <c r="AK6" s="60" t="s">
        <v>149</v>
      </c>
      <c r="AL6" s="61" t="s">
        <v>75</v>
      </c>
      <c r="AM6" s="61" t="s">
        <v>76</v>
      </c>
      <c r="AN6" s="47"/>
    </row>
    <row r="7" ht="22.8" customHeight="1" spans="1:40">
      <c r="A7" s="6"/>
      <c r="B7" s="10"/>
      <c r="C7" s="10"/>
      <c r="D7" s="10"/>
      <c r="E7" s="10" t="s">
        <v>71</v>
      </c>
      <c r="F7" s="31">
        <f>F8</f>
        <v>190.8</v>
      </c>
      <c r="G7" s="31">
        <f t="shared" ref="G7:AM7" si="0">G8</f>
        <v>165.05</v>
      </c>
      <c r="H7" s="31">
        <f t="shared" si="0"/>
        <v>165.05</v>
      </c>
      <c r="I7" s="31">
        <f t="shared" si="0"/>
        <v>162.85</v>
      </c>
      <c r="J7" s="31">
        <f t="shared" si="0"/>
        <v>2.2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31">
        <f t="shared" si="0"/>
        <v>0</v>
      </c>
      <c r="P7" s="31">
        <f t="shared" si="0"/>
        <v>0</v>
      </c>
      <c r="Q7" s="31">
        <f t="shared" si="0"/>
        <v>0</v>
      </c>
      <c r="R7" s="31">
        <f t="shared" si="0"/>
        <v>0</v>
      </c>
      <c r="S7" s="31">
        <f t="shared" si="0"/>
        <v>0</v>
      </c>
      <c r="T7" s="31">
        <f t="shared" si="0"/>
        <v>0</v>
      </c>
      <c r="U7" s="31">
        <f t="shared" si="0"/>
        <v>0</v>
      </c>
      <c r="V7" s="31">
        <f t="shared" si="0"/>
        <v>0</v>
      </c>
      <c r="W7" s="31">
        <f t="shared" si="0"/>
        <v>0</v>
      </c>
      <c r="X7" s="31">
        <f t="shared" si="0"/>
        <v>0</v>
      </c>
      <c r="Y7" s="31">
        <f t="shared" si="0"/>
        <v>0</v>
      </c>
      <c r="Z7" s="31">
        <f t="shared" si="0"/>
        <v>0</v>
      </c>
      <c r="AA7" s="31">
        <f t="shared" si="0"/>
        <v>25.75</v>
      </c>
      <c r="AB7" s="31">
        <f t="shared" si="0"/>
        <v>25.75</v>
      </c>
      <c r="AC7" s="31">
        <f t="shared" si="0"/>
        <v>15.56</v>
      </c>
      <c r="AD7" s="31">
        <f t="shared" si="0"/>
        <v>10.19</v>
      </c>
      <c r="AE7" s="31">
        <f t="shared" si="0"/>
        <v>0</v>
      </c>
      <c r="AF7" s="31">
        <f t="shared" si="0"/>
        <v>0</v>
      </c>
      <c r="AG7" s="31">
        <f t="shared" si="0"/>
        <v>0</v>
      </c>
      <c r="AH7" s="31">
        <f t="shared" si="0"/>
        <v>0</v>
      </c>
      <c r="AI7" s="31">
        <f t="shared" si="0"/>
        <v>0</v>
      </c>
      <c r="AJ7" s="31">
        <f t="shared" si="0"/>
        <v>0</v>
      </c>
      <c r="AK7" s="31">
        <f t="shared" si="0"/>
        <v>0</v>
      </c>
      <c r="AL7" s="31">
        <f t="shared" si="0"/>
        <v>0</v>
      </c>
      <c r="AM7" s="31">
        <f t="shared" si="0"/>
        <v>0</v>
      </c>
      <c r="AN7" s="47"/>
    </row>
    <row r="8" ht="22.8" customHeight="1" spans="1:40">
      <c r="A8" s="6"/>
      <c r="B8" s="43" t="s">
        <v>22</v>
      </c>
      <c r="C8" s="43" t="s">
        <v>22</v>
      </c>
      <c r="D8" s="36"/>
      <c r="E8" s="36" t="s">
        <v>22</v>
      </c>
      <c r="F8" s="16">
        <f t="shared" ref="F8:F32" si="1">G8+Q8+AA8</f>
        <v>190.8</v>
      </c>
      <c r="G8" s="16">
        <f t="shared" ref="G8:G32" si="2">H8+K8+N8</f>
        <v>165.05</v>
      </c>
      <c r="H8" s="16">
        <f t="shared" ref="H8:H32" si="3">I8+J8</f>
        <v>165.05</v>
      </c>
      <c r="I8" s="16">
        <f>I9</f>
        <v>162.85</v>
      </c>
      <c r="J8" s="16">
        <f>J9</f>
        <v>2.2</v>
      </c>
      <c r="K8" s="16">
        <f t="shared" ref="K8:K32" si="4">L8+M8</f>
        <v>0</v>
      </c>
      <c r="L8" s="16"/>
      <c r="M8" s="16"/>
      <c r="N8" s="16">
        <f t="shared" ref="N8:N32" si="5">O8+P8</f>
        <v>0</v>
      </c>
      <c r="O8" s="16"/>
      <c r="P8" s="16"/>
      <c r="Q8" s="16">
        <f t="shared" ref="Q8:Q32" si="6">R8+U8+X8</f>
        <v>0</v>
      </c>
      <c r="R8" s="16">
        <f t="shared" ref="R8:R32" si="7">S8+T8</f>
        <v>0</v>
      </c>
      <c r="S8" s="16"/>
      <c r="T8" s="16"/>
      <c r="U8" s="16">
        <f t="shared" ref="U8:U32" si="8">V8+W8</f>
        <v>0</v>
      </c>
      <c r="V8" s="16"/>
      <c r="W8" s="16"/>
      <c r="X8" s="16">
        <f t="shared" ref="X8:X32" si="9">Y8+Z8</f>
        <v>0</v>
      </c>
      <c r="Y8" s="16"/>
      <c r="Z8" s="16"/>
      <c r="AA8" s="16">
        <f t="shared" ref="AA8:AA32" si="10">AB8+AE8+AH8+AK8</f>
        <v>25.75</v>
      </c>
      <c r="AB8" s="16">
        <f t="shared" ref="AB8:AB32" si="11">AC8+AD8</f>
        <v>25.75</v>
      </c>
      <c r="AC8" s="16">
        <f>AC9</f>
        <v>15.56</v>
      </c>
      <c r="AD8" s="16">
        <f>AD9</f>
        <v>10.19</v>
      </c>
      <c r="AE8" s="16">
        <f t="shared" ref="AE8:AE32" si="12">AF8+AG8</f>
        <v>0</v>
      </c>
      <c r="AF8" s="16"/>
      <c r="AG8" s="16"/>
      <c r="AH8" s="16">
        <f t="shared" ref="AH8:AH32" si="13">AI8+AJ8</f>
        <v>0</v>
      </c>
      <c r="AI8" s="16"/>
      <c r="AJ8" s="16"/>
      <c r="AK8" s="16">
        <f t="shared" ref="AK8:AK32" si="14">AL8+AM8</f>
        <v>0</v>
      </c>
      <c r="AL8" s="16"/>
      <c r="AM8" s="16">
        <v>0</v>
      </c>
      <c r="AN8" s="47"/>
    </row>
    <row r="9" ht="22.8" customHeight="1" spans="1:40">
      <c r="A9" s="6"/>
      <c r="B9" s="43" t="s">
        <v>22</v>
      </c>
      <c r="C9" s="43" t="s">
        <v>22</v>
      </c>
      <c r="D9" s="36"/>
      <c r="E9" s="13" t="s">
        <v>72</v>
      </c>
      <c r="F9" s="16">
        <f t="shared" si="1"/>
        <v>190.8</v>
      </c>
      <c r="G9" s="16">
        <f t="shared" si="2"/>
        <v>165.05</v>
      </c>
      <c r="H9" s="16">
        <f t="shared" si="3"/>
        <v>165.05</v>
      </c>
      <c r="I9" s="16">
        <f>I10+I21+I29+I32</f>
        <v>162.85</v>
      </c>
      <c r="J9" s="16">
        <f>J10+J21+J29+J32</f>
        <v>2.2</v>
      </c>
      <c r="K9" s="16">
        <f t="shared" si="4"/>
        <v>0</v>
      </c>
      <c r="L9" s="16"/>
      <c r="M9" s="16"/>
      <c r="N9" s="16">
        <f t="shared" si="5"/>
        <v>0</v>
      </c>
      <c r="O9" s="16"/>
      <c r="P9" s="16"/>
      <c r="Q9" s="16">
        <f t="shared" si="6"/>
        <v>0</v>
      </c>
      <c r="R9" s="16">
        <f t="shared" si="7"/>
        <v>0</v>
      </c>
      <c r="S9" s="16"/>
      <c r="T9" s="16"/>
      <c r="U9" s="16">
        <f t="shared" si="8"/>
        <v>0</v>
      </c>
      <c r="V9" s="16"/>
      <c r="W9" s="16"/>
      <c r="X9" s="16">
        <f t="shared" si="9"/>
        <v>0</v>
      </c>
      <c r="Y9" s="16"/>
      <c r="Z9" s="16"/>
      <c r="AA9" s="16">
        <f t="shared" si="10"/>
        <v>25.75</v>
      </c>
      <c r="AB9" s="16">
        <f t="shared" si="11"/>
        <v>25.75</v>
      </c>
      <c r="AC9" s="16">
        <f>AC10+AC21+AC29+AC32</f>
        <v>15.56</v>
      </c>
      <c r="AD9" s="16">
        <f>AD10+AD21+AD29+AD32</f>
        <v>10.19</v>
      </c>
      <c r="AE9" s="16">
        <f t="shared" si="12"/>
        <v>0</v>
      </c>
      <c r="AF9" s="16"/>
      <c r="AG9" s="16"/>
      <c r="AH9" s="16">
        <f t="shared" si="13"/>
        <v>0</v>
      </c>
      <c r="AI9" s="16"/>
      <c r="AJ9" s="16"/>
      <c r="AK9" s="16">
        <f t="shared" si="14"/>
        <v>0</v>
      </c>
      <c r="AL9" s="16"/>
      <c r="AM9" s="16">
        <v>0</v>
      </c>
      <c r="AN9" s="47"/>
    </row>
    <row r="10" ht="22.8" customHeight="1" spans="1:40">
      <c r="A10" s="6"/>
      <c r="B10" s="43">
        <v>301</v>
      </c>
      <c r="C10" s="43"/>
      <c r="D10" s="53">
        <v>110001</v>
      </c>
      <c r="E10" s="36" t="s">
        <v>150</v>
      </c>
      <c r="F10" s="16">
        <f t="shared" si="1"/>
        <v>143.63</v>
      </c>
      <c r="G10" s="16">
        <f t="shared" si="2"/>
        <v>137.98</v>
      </c>
      <c r="H10" s="16">
        <f t="shared" si="3"/>
        <v>137.98</v>
      </c>
      <c r="I10" s="16">
        <f t="shared" ref="G10:AM10" si="15">SUM(I11:I13,I14:I17,I20)</f>
        <v>137.98</v>
      </c>
      <c r="J10" s="16">
        <f t="shared" si="15"/>
        <v>0</v>
      </c>
      <c r="K10" s="16">
        <f t="shared" si="4"/>
        <v>0</v>
      </c>
      <c r="L10" s="16">
        <f t="shared" si="15"/>
        <v>0</v>
      </c>
      <c r="M10" s="16">
        <f t="shared" si="15"/>
        <v>0</v>
      </c>
      <c r="N10" s="16">
        <f t="shared" si="5"/>
        <v>0</v>
      </c>
      <c r="O10" s="16">
        <f t="shared" si="15"/>
        <v>0</v>
      </c>
      <c r="P10" s="16">
        <f t="shared" si="15"/>
        <v>0</v>
      </c>
      <c r="Q10" s="16">
        <f t="shared" si="6"/>
        <v>0</v>
      </c>
      <c r="R10" s="16">
        <f t="shared" si="7"/>
        <v>0</v>
      </c>
      <c r="S10" s="16">
        <f t="shared" si="15"/>
        <v>0</v>
      </c>
      <c r="T10" s="16">
        <f t="shared" si="15"/>
        <v>0</v>
      </c>
      <c r="U10" s="16">
        <f t="shared" si="8"/>
        <v>0</v>
      </c>
      <c r="V10" s="16">
        <f t="shared" si="15"/>
        <v>0</v>
      </c>
      <c r="W10" s="16">
        <f t="shared" si="15"/>
        <v>0</v>
      </c>
      <c r="X10" s="16">
        <f t="shared" si="9"/>
        <v>0</v>
      </c>
      <c r="Y10" s="16">
        <f t="shared" si="15"/>
        <v>0</v>
      </c>
      <c r="Z10" s="16">
        <f t="shared" si="15"/>
        <v>0</v>
      </c>
      <c r="AA10" s="16">
        <f t="shared" si="10"/>
        <v>5.65</v>
      </c>
      <c r="AB10" s="16">
        <f t="shared" si="11"/>
        <v>5.65</v>
      </c>
      <c r="AC10" s="16">
        <f t="shared" si="15"/>
        <v>5.65</v>
      </c>
      <c r="AD10" s="16">
        <f t="shared" si="15"/>
        <v>0</v>
      </c>
      <c r="AE10" s="16">
        <f t="shared" si="12"/>
        <v>0</v>
      </c>
      <c r="AF10" s="16">
        <f t="shared" si="15"/>
        <v>0</v>
      </c>
      <c r="AG10" s="16">
        <f t="shared" si="15"/>
        <v>0</v>
      </c>
      <c r="AH10" s="16">
        <f t="shared" si="13"/>
        <v>0</v>
      </c>
      <c r="AI10" s="16">
        <f t="shared" si="15"/>
        <v>0</v>
      </c>
      <c r="AJ10" s="16">
        <f t="shared" si="15"/>
        <v>0</v>
      </c>
      <c r="AK10" s="16">
        <f t="shared" si="14"/>
        <v>0</v>
      </c>
      <c r="AL10" s="16">
        <f t="shared" si="15"/>
        <v>0</v>
      </c>
      <c r="AM10" s="16">
        <f t="shared" si="15"/>
        <v>0</v>
      </c>
      <c r="AN10" s="47"/>
    </row>
    <row r="11" ht="22.8" customHeight="1" spans="1:40">
      <c r="A11" s="6"/>
      <c r="B11" s="43"/>
      <c r="C11" s="45" t="s">
        <v>85</v>
      </c>
      <c r="D11" s="53">
        <v>110001</v>
      </c>
      <c r="E11" s="36" t="s">
        <v>151</v>
      </c>
      <c r="F11" s="16">
        <f t="shared" si="1"/>
        <v>59.19</v>
      </c>
      <c r="G11" s="16">
        <f t="shared" si="2"/>
        <v>55.16</v>
      </c>
      <c r="H11" s="16">
        <f t="shared" si="3"/>
        <v>55.16</v>
      </c>
      <c r="I11" s="17">
        <v>55.16</v>
      </c>
      <c r="J11" s="17"/>
      <c r="K11" s="16">
        <f t="shared" si="4"/>
        <v>0</v>
      </c>
      <c r="L11" s="17"/>
      <c r="M11" s="17"/>
      <c r="N11" s="16">
        <f t="shared" si="5"/>
        <v>0</v>
      </c>
      <c r="O11" s="17"/>
      <c r="P11" s="17"/>
      <c r="Q11" s="16">
        <f t="shared" si="6"/>
        <v>0</v>
      </c>
      <c r="R11" s="16">
        <f t="shared" si="7"/>
        <v>0</v>
      </c>
      <c r="S11" s="17"/>
      <c r="T11" s="17"/>
      <c r="U11" s="16">
        <f t="shared" si="8"/>
        <v>0</v>
      </c>
      <c r="V11" s="17"/>
      <c r="W11" s="17"/>
      <c r="X11" s="16">
        <f t="shared" si="9"/>
        <v>0</v>
      </c>
      <c r="Y11" s="17"/>
      <c r="Z11" s="17"/>
      <c r="AA11" s="16">
        <f t="shared" si="10"/>
        <v>4.03</v>
      </c>
      <c r="AB11" s="16">
        <f t="shared" si="11"/>
        <v>4.03</v>
      </c>
      <c r="AC11" s="17">
        <f>1.85+1.05+1.13</f>
        <v>4.03</v>
      </c>
      <c r="AD11" s="17"/>
      <c r="AE11" s="16">
        <f t="shared" si="12"/>
        <v>0</v>
      </c>
      <c r="AF11" s="17"/>
      <c r="AG11" s="17"/>
      <c r="AH11" s="16">
        <f t="shared" si="13"/>
        <v>0</v>
      </c>
      <c r="AI11" s="17"/>
      <c r="AJ11" s="17"/>
      <c r="AK11" s="16">
        <f t="shared" si="14"/>
        <v>0</v>
      </c>
      <c r="AL11" s="17"/>
      <c r="AM11" s="17"/>
      <c r="AN11" s="47"/>
    </row>
    <row r="12" ht="22.8" customHeight="1" spans="2:40">
      <c r="B12" s="43"/>
      <c r="C12" s="45" t="s">
        <v>88</v>
      </c>
      <c r="D12" s="53">
        <v>110001</v>
      </c>
      <c r="E12" s="36" t="s">
        <v>152</v>
      </c>
      <c r="F12" s="16">
        <f t="shared" si="1"/>
        <v>24.92</v>
      </c>
      <c r="G12" s="16">
        <f t="shared" si="2"/>
        <v>24.92</v>
      </c>
      <c r="H12" s="16">
        <f t="shared" si="3"/>
        <v>24.92</v>
      </c>
      <c r="I12" s="17">
        <v>24.92</v>
      </c>
      <c r="J12" s="17"/>
      <c r="K12" s="16">
        <f t="shared" si="4"/>
        <v>0</v>
      </c>
      <c r="L12" s="17"/>
      <c r="M12" s="17"/>
      <c r="N12" s="16">
        <f t="shared" si="5"/>
        <v>0</v>
      </c>
      <c r="O12" s="17"/>
      <c r="P12" s="17"/>
      <c r="Q12" s="16">
        <f t="shared" si="6"/>
        <v>0</v>
      </c>
      <c r="R12" s="16">
        <f t="shared" si="7"/>
        <v>0</v>
      </c>
      <c r="S12" s="17"/>
      <c r="T12" s="17"/>
      <c r="U12" s="16">
        <f t="shared" si="8"/>
        <v>0</v>
      </c>
      <c r="V12" s="17"/>
      <c r="W12" s="17"/>
      <c r="X12" s="16">
        <f t="shared" si="9"/>
        <v>0</v>
      </c>
      <c r="Y12" s="17"/>
      <c r="Z12" s="17"/>
      <c r="AA12" s="16">
        <f t="shared" si="10"/>
        <v>0</v>
      </c>
      <c r="AB12" s="16">
        <f t="shared" si="11"/>
        <v>0</v>
      </c>
      <c r="AC12" s="17"/>
      <c r="AD12" s="17"/>
      <c r="AE12" s="16">
        <f t="shared" si="12"/>
        <v>0</v>
      </c>
      <c r="AF12" s="17"/>
      <c r="AG12" s="17"/>
      <c r="AH12" s="16">
        <f t="shared" si="13"/>
        <v>0</v>
      </c>
      <c r="AI12" s="17"/>
      <c r="AJ12" s="17"/>
      <c r="AK12" s="16">
        <f t="shared" si="14"/>
        <v>0</v>
      </c>
      <c r="AL12" s="17"/>
      <c r="AM12" s="17"/>
      <c r="AN12" s="47"/>
    </row>
    <row r="13" ht="22.8" customHeight="1" spans="2:40">
      <c r="B13" s="43"/>
      <c r="C13" s="43" t="s">
        <v>153</v>
      </c>
      <c r="D13" s="53">
        <v>110001</v>
      </c>
      <c r="E13" s="36" t="s">
        <v>154</v>
      </c>
      <c r="F13" s="16">
        <f t="shared" si="1"/>
        <v>4.81</v>
      </c>
      <c r="G13" s="16">
        <f t="shared" si="2"/>
        <v>3.19</v>
      </c>
      <c r="H13" s="16">
        <f t="shared" si="3"/>
        <v>3.19</v>
      </c>
      <c r="I13" s="17">
        <v>3.19</v>
      </c>
      <c r="J13" s="56"/>
      <c r="K13" s="16">
        <f t="shared" si="4"/>
        <v>0</v>
      </c>
      <c r="L13" s="56"/>
      <c r="M13" s="56"/>
      <c r="N13" s="16">
        <f t="shared" si="5"/>
        <v>0</v>
      </c>
      <c r="O13" s="56"/>
      <c r="P13" s="56"/>
      <c r="Q13" s="16">
        <f t="shared" si="6"/>
        <v>0</v>
      </c>
      <c r="R13" s="16">
        <f t="shared" si="7"/>
        <v>0</v>
      </c>
      <c r="S13" s="56"/>
      <c r="T13" s="56"/>
      <c r="U13" s="16">
        <f t="shared" si="8"/>
        <v>0</v>
      </c>
      <c r="V13" s="56"/>
      <c r="W13" s="56"/>
      <c r="X13" s="16">
        <f t="shared" si="9"/>
        <v>0</v>
      </c>
      <c r="Y13" s="56"/>
      <c r="Z13" s="56"/>
      <c r="AA13" s="16">
        <f t="shared" si="10"/>
        <v>1.62</v>
      </c>
      <c r="AB13" s="16">
        <f t="shared" si="11"/>
        <v>1.62</v>
      </c>
      <c r="AC13" s="56">
        <f>0.05+1.57</f>
        <v>1.62</v>
      </c>
      <c r="AD13" s="56"/>
      <c r="AE13" s="16">
        <f t="shared" si="12"/>
        <v>0</v>
      </c>
      <c r="AF13" s="56"/>
      <c r="AG13" s="56"/>
      <c r="AH13" s="16">
        <f t="shared" si="13"/>
        <v>0</v>
      </c>
      <c r="AI13" s="56"/>
      <c r="AJ13" s="56"/>
      <c r="AK13" s="16">
        <f t="shared" si="14"/>
        <v>0</v>
      </c>
      <c r="AL13" s="56"/>
      <c r="AM13" s="56"/>
      <c r="AN13" s="47"/>
    </row>
    <row r="14" ht="22.8" customHeight="1" spans="2:40">
      <c r="B14" s="43"/>
      <c r="C14" s="45" t="s">
        <v>155</v>
      </c>
      <c r="D14" s="53">
        <v>110001</v>
      </c>
      <c r="E14" s="36" t="s">
        <v>156</v>
      </c>
      <c r="F14" s="16">
        <f t="shared" si="1"/>
        <v>17.62</v>
      </c>
      <c r="G14" s="16">
        <f t="shared" si="2"/>
        <v>17.62</v>
      </c>
      <c r="H14" s="16">
        <f t="shared" si="3"/>
        <v>17.62</v>
      </c>
      <c r="I14" s="17">
        <v>17.62</v>
      </c>
      <c r="J14" s="17"/>
      <c r="K14" s="16">
        <f t="shared" si="4"/>
        <v>0</v>
      </c>
      <c r="L14" s="17"/>
      <c r="M14" s="17"/>
      <c r="N14" s="16">
        <f t="shared" si="5"/>
        <v>0</v>
      </c>
      <c r="O14" s="17"/>
      <c r="P14" s="17"/>
      <c r="Q14" s="16">
        <f t="shared" si="6"/>
        <v>0</v>
      </c>
      <c r="R14" s="16">
        <f t="shared" si="7"/>
        <v>0</v>
      </c>
      <c r="S14" s="17"/>
      <c r="T14" s="17"/>
      <c r="U14" s="16">
        <f t="shared" si="8"/>
        <v>0</v>
      </c>
      <c r="V14" s="17"/>
      <c r="W14" s="17"/>
      <c r="X14" s="16">
        <f t="shared" si="9"/>
        <v>0</v>
      </c>
      <c r="Y14" s="17"/>
      <c r="Z14" s="17"/>
      <c r="AA14" s="16">
        <f t="shared" si="10"/>
        <v>0</v>
      </c>
      <c r="AB14" s="16">
        <f t="shared" si="11"/>
        <v>0</v>
      </c>
      <c r="AC14" s="17"/>
      <c r="AD14" s="17"/>
      <c r="AE14" s="16">
        <f t="shared" si="12"/>
        <v>0</v>
      </c>
      <c r="AF14" s="17"/>
      <c r="AG14" s="17"/>
      <c r="AH14" s="16">
        <f t="shared" si="13"/>
        <v>0</v>
      </c>
      <c r="AI14" s="17"/>
      <c r="AJ14" s="17"/>
      <c r="AK14" s="16">
        <f t="shared" si="14"/>
        <v>0</v>
      </c>
      <c r="AL14" s="17"/>
      <c r="AM14" s="17"/>
      <c r="AN14" s="47"/>
    </row>
    <row r="15" ht="22.8" customHeight="1" spans="2:40">
      <c r="B15" s="43"/>
      <c r="C15" s="45" t="s">
        <v>157</v>
      </c>
      <c r="D15" s="36">
        <v>110001</v>
      </c>
      <c r="E15" s="36" t="s">
        <v>158</v>
      </c>
      <c r="F15" s="16">
        <f t="shared" si="1"/>
        <v>16.14</v>
      </c>
      <c r="G15" s="16">
        <f t="shared" si="2"/>
        <v>16.14</v>
      </c>
      <c r="H15" s="16">
        <f t="shared" si="3"/>
        <v>16.14</v>
      </c>
      <c r="I15" s="17">
        <v>16.14</v>
      </c>
      <c r="J15" s="17"/>
      <c r="K15" s="16">
        <f t="shared" si="4"/>
        <v>0</v>
      </c>
      <c r="L15" s="17"/>
      <c r="M15" s="17"/>
      <c r="N15" s="16">
        <f t="shared" si="5"/>
        <v>0</v>
      </c>
      <c r="O15" s="17"/>
      <c r="P15" s="17"/>
      <c r="Q15" s="16">
        <f t="shared" si="6"/>
        <v>0</v>
      </c>
      <c r="R15" s="16">
        <f t="shared" si="7"/>
        <v>0</v>
      </c>
      <c r="S15" s="17"/>
      <c r="T15" s="17"/>
      <c r="U15" s="16">
        <f t="shared" si="8"/>
        <v>0</v>
      </c>
      <c r="V15" s="17"/>
      <c r="W15" s="17"/>
      <c r="X15" s="16">
        <f t="shared" si="9"/>
        <v>0</v>
      </c>
      <c r="Y15" s="17"/>
      <c r="Z15" s="17"/>
      <c r="AA15" s="16">
        <f t="shared" si="10"/>
        <v>0</v>
      </c>
      <c r="AB15" s="16">
        <f t="shared" si="11"/>
        <v>0</v>
      </c>
      <c r="AC15" s="17"/>
      <c r="AD15" s="17"/>
      <c r="AE15" s="16">
        <f t="shared" si="12"/>
        <v>0</v>
      </c>
      <c r="AF15" s="17"/>
      <c r="AG15" s="17"/>
      <c r="AH15" s="16">
        <f t="shared" si="13"/>
        <v>0</v>
      </c>
      <c r="AI15" s="17"/>
      <c r="AJ15" s="17"/>
      <c r="AK15" s="16">
        <f t="shared" si="14"/>
        <v>0</v>
      </c>
      <c r="AL15" s="17"/>
      <c r="AM15" s="17"/>
      <c r="AN15" s="47"/>
    </row>
    <row r="16" ht="22.8" customHeight="1" spans="2:40">
      <c r="B16" s="43"/>
      <c r="C16" s="43">
        <v>10</v>
      </c>
      <c r="D16" s="36">
        <v>110001</v>
      </c>
      <c r="E16" s="36" t="s">
        <v>159</v>
      </c>
      <c r="F16" s="16">
        <f t="shared" si="1"/>
        <v>8.07</v>
      </c>
      <c r="G16" s="16">
        <f t="shared" si="2"/>
        <v>8.07</v>
      </c>
      <c r="H16" s="16">
        <f t="shared" si="3"/>
        <v>8.07</v>
      </c>
      <c r="I16" s="17">
        <v>8.07</v>
      </c>
      <c r="J16" s="17"/>
      <c r="K16" s="16">
        <f t="shared" si="4"/>
        <v>0</v>
      </c>
      <c r="L16" s="17"/>
      <c r="M16" s="17"/>
      <c r="N16" s="16">
        <f t="shared" si="5"/>
        <v>0</v>
      </c>
      <c r="O16" s="17"/>
      <c r="P16" s="17"/>
      <c r="Q16" s="16">
        <f t="shared" si="6"/>
        <v>0</v>
      </c>
      <c r="R16" s="16">
        <f t="shared" si="7"/>
        <v>0</v>
      </c>
      <c r="S16" s="17"/>
      <c r="T16" s="17"/>
      <c r="U16" s="16">
        <f t="shared" si="8"/>
        <v>0</v>
      </c>
      <c r="V16" s="17"/>
      <c r="W16" s="17"/>
      <c r="X16" s="16">
        <f t="shared" si="9"/>
        <v>0</v>
      </c>
      <c r="Y16" s="17"/>
      <c r="Z16" s="17"/>
      <c r="AA16" s="16">
        <f t="shared" si="10"/>
        <v>0</v>
      </c>
      <c r="AB16" s="16">
        <f t="shared" si="11"/>
        <v>0</v>
      </c>
      <c r="AC16" s="17"/>
      <c r="AD16" s="17"/>
      <c r="AE16" s="16">
        <f t="shared" si="12"/>
        <v>0</v>
      </c>
      <c r="AF16" s="17"/>
      <c r="AG16" s="17"/>
      <c r="AH16" s="16">
        <f t="shared" si="13"/>
        <v>0</v>
      </c>
      <c r="AI16" s="17"/>
      <c r="AJ16" s="17"/>
      <c r="AK16" s="16">
        <f t="shared" si="14"/>
        <v>0</v>
      </c>
      <c r="AL16" s="17"/>
      <c r="AM16" s="17"/>
      <c r="AN16" s="47"/>
    </row>
    <row r="17" ht="22.8" customHeight="1" spans="2:40">
      <c r="B17" s="43"/>
      <c r="C17" s="43">
        <v>12</v>
      </c>
      <c r="D17" s="36">
        <v>110001</v>
      </c>
      <c r="E17" s="36" t="s">
        <v>160</v>
      </c>
      <c r="F17" s="16">
        <f t="shared" si="1"/>
        <v>0.77</v>
      </c>
      <c r="G17" s="16">
        <f t="shared" si="2"/>
        <v>0.77</v>
      </c>
      <c r="H17" s="16">
        <f t="shared" si="3"/>
        <v>0.77</v>
      </c>
      <c r="I17" s="16">
        <f t="shared" ref="G17:AM17" si="16">I18+I19</f>
        <v>0.77</v>
      </c>
      <c r="J17" s="16">
        <f t="shared" si="16"/>
        <v>0</v>
      </c>
      <c r="K17" s="16">
        <f t="shared" si="4"/>
        <v>0</v>
      </c>
      <c r="L17" s="16">
        <f t="shared" si="16"/>
        <v>0</v>
      </c>
      <c r="M17" s="16">
        <f t="shared" si="16"/>
        <v>0</v>
      </c>
      <c r="N17" s="16">
        <f t="shared" si="5"/>
        <v>0</v>
      </c>
      <c r="O17" s="16">
        <f t="shared" si="16"/>
        <v>0</v>
      </c>
      <c r="P17" s="16">
        <f t="shared" si="16"/>
        <v>0</v>
      </c>
      <c r="Q17" s="16">
        <f t="shared" si="6"/>
        <v>0</v>
      </c>
      <c r="R17" s="16">
        <f t="shared" si="7"/>
        <v>0</v>
      </c>
      <c r="S17" s="16">
        <f t="shared" si="16"/>
        <v>0</v>
      </c>
      <c r="T17" s="16">
        <f t="shared" si="16"/>
        <v>0</v>
      </c>
      <c r="U17" s="16">
        <f t="shared" si="8"/>
        <v>0</v>
      </c>
      <c r="V17" s="16">
        <f t="shared" si="16"/>
        <v>0</v>
      </c>
      <c r="W17" s="16">
        <f t="shared" si="16"/>
        <v>0</v>
      </c>
      <c r="X17" s="16">
        <f t="shared" si="9"/>
        <v>0</v>
      </c>
      <c r="Y17" s="16">
        <f t="shared" si="16"/>
        <v>0</v>
      </c>
      <c r="Z17" s="16">
        <f t="shared" si="16"/>
        <v>0</v>
      </c>
      <c r="AA17" s="16">
        <f t="shared" si="10"/>
        <v>0</v>
      </c>
      <c r="AB17" s="16">
        <f t="shared" si="11"/>
        <v>0</v>
      </c>
      <c r="AC17" s="16">
        <f t="shared" si="16"/>
        <v>0</v>
      </c>
      <c r="AD17" s="16">
        <f t="shared" si="16"/>
        <v>0</v>
      </c>
      <c r="AE17" s="16">
        <f t="shared" si="12"/>
        <v>0</v>
      </c>
      <c r="AF17" s="16">
        <f t="shared" si="16"/>
        <v>0</v>
      </c>
      <c r="AG17" s="16">
        <f t="shared" si="16"/>
        <v>0</v>
      </c>
      <c r="AH17" s="16">
        <f t="shared" si="13"/>
        <v>0</v>
      </c>
      <c r="AI17" s="16">
        <f t="shared" si="16"/>
        <v>0</v>
      </c>
      <c r="AJ17" s="16">
        <f t="shared" si="16"/>
        <v>0</v>
      </c>
      <c r="AK17" s="16">
        <f t="shared" si="14"/>
        <v>0</v>
      </c>
      <c r="AL17" s="16">
        <f t="shared" si="16"/>
        <v>0</v>
      </c>
      <c r="AM17" s="16">
        <f t="shared" si="16"/>
        <v>0</v>
      </c>
      <c r="AN17" s="47"/>
    </row>
    <row r="18" ht="22.8" customHeight="1" spans="1:40">
      <c r="A18" s="6"/>
      <c r="B18" s="43"/>
      <c r="C18" s="43"/>
      <c r="D18" s="36">
        <v>110001</v>
      </c>
      <c r="E18" s="36" t="s">
        <v>161</v>
      </c>
      <c r="F18" s="16">
        <f t="shared" si="1"/>
        <v>0.27</v>
      </c>
      <c r="G18" s="16">
        <f t="shared" si="2"/>
        <v>0.27</v>
      </c>
      <c r="H18" s="16">
        <f t="shared" si="3"/>
        <v>0.27</v>
      </c>
      <c r="I18" s="17">
        <v>0.27</v>
      </c>
      <c r="J18" s="17"/>
      <c r="K18" s="16">
        <f t="shared" si="4"/>
        <v>0</v>
      </c>
      <c r="L18" s="17"/>
      <c r="M18" s="17"/>
      <c r="N18" s="16">
        <f t="shared" si="5"/>
        <v>0</v>
      </c>
      <c r="O18" s="17"/>
      <c r="P18" s="17"/>
      <c r="Q18" s="16">
        <f t="shared" si="6"/>
        <v>0</v>
      </c>
      <c r="R18" s="16">
        <f t="shared" si="7"/>
        <v>0</v>
      </c>
      <c r="S18" s="17"/>
      <c r="T18" s="17"/>
      <c r="U18" s="16">
        <f t="shared" si="8"/>
        <v>0</v>
      </c>
      <c r="V18" s="17"/>
      <c r="W18" s="17"/>
      <c r="X18" s="16">
        <f t="shared" si="9"/>
        <v>0</v>
      </c>
      <c r="Y18" s="17"/>
      <c r="Z18" s="17"/>
      <c r="AA18" s="16">
        <f t="shared" si="10"/>
        <v>0</v>
      </c>
      <c r="AB18" s="16">
        <f t="shared" si="11"/>
        <v>0</v>
      </c>
      <c r="AC18" s="17"/>
      <c r="AD18" s="17"/>
      <c r="AE18" s="16">
        <f t="shared" si="12"/>
        <v>0</v>
      </c>
      <c r="AF18" s="17"/>
      <c r="AG18" s="17"/>
      <c r="AH18" s="16">
        <f t="shared" si="13"/>
        <v>0</v>
      </c>
      <c r="AI18" s="17"/>
      <c r="AJ18" s="17"/>
      <c r="AK18" s="16">
        <f t="shared" si="14"/>
        <v>0</v>
      </c>
      <c r="AL18" s="17"/>
      <c r="AM18" s="17"/>
      <c r="AN18" s="47"/>
    </row>
    <row r="19" ht="22.8" customHeight="1" spans="1:40">
      <c r="A19" s="6"/>
      <c r="B19" s="43"/>
      <c r="C19" s="43"/>
      <c r="D19" s="36">
        <v>110001</v>
      </c>
      <c r="E19" s="36" t="s">
        <v>162</v>
      </c>
      <c r="F19" s="16">
        <f t="shared" si="1"/>
        <v>0.5</v>
      </c>
      <c r="G19" s="16">
        <f t="shared" si="2"/>
        <v>0.5</v>
      </c>
      <c r="H19" s="16">
        <f t="shared" si="3"/>
        <v>0.5</v>
      </c>
      <c r="I19" s="17">
        <v>0.5</v>
      </c>
      <c r="J19" s="17"/>
      <c r="K19" s="16">
        <f t="shared" si="4"/>
        <v>0</v>
      </c>
      <c r="L19" s="17"/>
      <c r="M19" s="17"/>
      <c r="N19" s="16">
        <f t="shared" si="5"/>
        <v>0</v>
      </c>
      <c r="O19" s="17"/>
      <c r="P19" s="17"/>
      <c r="Q19" s="16">
        <f t="shared" si="6"/>
        <v>0</v>
      </c>
      <c r="R19" s="16">
        <f t="shared" si="7"/>
        <v>0</v>
      </c>
      <c r="S19" s="17"/>
      <c r="T19" s="17"/>
      <c r="U19" s="16">
        <f t="shared" si="8"/>
        <v>0</v>
      </c>
      <c r="V19" s="17"/>
      <c r="W19" s="17"/>
      <c r="X19" s="16">
        <f t="shared" si="9"/>
        <v>0</v>
      </c>
      <c r="Y19" s="17"/>
      <c r="Z19" s="17"/>
      <c r="AA19" s="16">
        <f t="shared" si="10"/>
        <v>0</v>
      </c>
      <c r="AB19" s="16">
        <f t="shared" si="11"/>
        <v>0</v>
      </c>
      <c r="AC19" s="17"/>
      <c r="AD19" s="17"/>
      <c r="AE19" s="16">
        <f t="shared" si="12"/>
        <v>0</v>
      </c>
      <c r="AF19" s="17"/>
      <c r="AG19" s="17"/>
      <c r="AH19" s="16">
        <f t="shared" si="13"/>
        <v>0</v>
      </c>
      <c r="AI19" s="17"/>
      <c r="AJ19" s="17"/>
      <c r="AK19" s="16">
        <f t="shared" si="14"/>
        <v>0</v>
      </c>
      <c r="AL19" s="17"/>
      <c r="AM19" s="17"/>
      <c r="AN19" s="47"/>
    </row>
    <row r="20" ht="22.8" customHeight="1" spans="2:40">
      <c r="B20" s="43">
        <v>301</v>
      </c>
      <c r="C20" s="43">
        <v>13</v>
      </c>
      <c r="D20" s="36">
        <v>110001</v>
      </c>
      <c r="E20" s="36" t="s">
        <v>163</v>
      </c>
      <c r="F20" s="16">
        <f t="shared" si="1"/>
        <v>12.11</v>
      </c>
      <c r="G20" s="16">
        <f t="shared" si="2"/>
        <v>12.11</v>
      </c>
      <c r="H20" s="16">
        <f t="shared" si="3"/>
        <v>12.11</v>
      </c>
      <c r="I20" s="17">
        <v>12.11</v>
      </c>
      <c r="J20" s="17"/>
      <c r="K20" s="16">
        <f t="shared" si="4"/>
        <v>0</v>
      </c>
      <c r="L20" s="17"/>
      <c r="M20" s="17"/>
      <c r="N20" s="16">
        <f t="shared" si="5"/>
        <v>0</v>
      </c>
      <c r="O20" s="17"/>
      <c r="P20" s="17"/>
      <c r="Q20" s="16">
        <f t="shared" si="6"/>
        <v>0</v>
      </c>
      <c r="R20" s="16">
        <f t="shared" si="7"/>
        <v>0</v>
      </c>
      <c r="S20" s="17"/>
      <c r="T20" s="17"/>
      <c r="U20" s="16">
        <f t="shared" si="8"/>
        <v>0</v>
      </c>
      <c r="V20" s="17"/>
      <c r="W20" s="17"/>
      <c r="X20" s="16">
        <f t="shared" si="9"/>
        <v>0</v>
      </c>
      <c r="Y20" s="17"/>
      <c r="Z20" s="17"/>
      <c r="AA20" s="16">
        <f t="shared" si="10"/>
        <v>0</v>
      </c>
      <c r="AB20" s="16">
        <f t="shared" si="11"/>
        <v>0</v>
      </c>
      <c r="AC20" s="17"/>
      <c r="AD20" s="17"/>
      <c r="AE20" s="16">
        <f t="shared" si="12"/>
        <v>0</v>
      </c>
      <c r="AF20" s="17"/>
      <c r="AG20" s="17"/>
      <c r="AH20" s="16">
        <f t="shared" si="13"/>
        <v>0</v>
      </c>
      <c r="AI20" s="17"/>
      <c r="AJ20" s="17"/>
      <c r="AK20" s="16">
        <f t="shared" si="14"/>
        <v>0</v>
      </c>
      <c r="AL20" s="17"/>
      <c r="AM20" s="17"/>
      <c r="AN20" s="47"/>
    </row>
    <row r="21" ht="22.8" customHeight="1" spans="2:40">
      <c r="B21" s="43">
        <v>302</v>
      </c>
      <c r="C21" s="43" t="s">
        <v>22</v>
      </c>
      <c r="D21" s="36">
        <v>110001</v>
      </c>
      <c r="E21" s="36" t="s">
        <v>164</v>
      </c>
      <c r="F21" s="16">
        <f t="shared" si="1"/>
        <v>38.64</v>
      </c>
      <c r="G21" s="16">
        <f t="shared" si="2"/>
        <v>26.53</v>
      </c>
      <c r="H21" s="16">
        <f t="shared" si="3"/>
        <v>26.53</v>
      </c>
      <c r="I21" s="16">
        <f t="shared" ref="I21:M21" si="17">SUM(I22:I28)</f>
        <v>24.33</v>
      </c>
      <c r="J21" s="16">
        <f t="shared" si="17"/>
        <v>2.2</v>
      </c>
      <c r="K21" s="16">
        <f t="shared" si="4"/>
        <v>0</v>
      </c>
      <c r="L21" s="16">
        <f t="shared" si="17"/>
        <v>0</v>
      </c>
      <c r="M21" s="16">
        <f t="shared" si="17"/>
        <v>0</v>
      </c>
      <c r="N21" s="16">
        <f t="shared" si="5"/>
        <v>0</v>
      </c>
      <c r="O21" s="16">
        <f t="shared" ref="O21:T21" si="18">SUM(O22:O28)</f>
        <v>0</v>
      </c>
      <c r="P21" s="16">
        <f t="shared" si="18"/>
        <v>0</v>
      </c>
      <c r="Q21" s="16">
        <f t="shared" si="6"/>
        <v>0</v>
      </c>
      <c r="R21" s="16">
        <f t="shared" si="7"/>
        <v>0</v>
      </c>
      <c r="S21" s="16">
        <f t="shared" si="18"/>
        <v>0</v>
      </c>
      <c r="T21" s="16">
        <f t="shared" si="18"/>
        <v>0</v>
      </c>
      <c r="U21" s="16">
        <f t="shared" si="8"/>
        <v>0</v>
      </c>
      <c r="V21" s="16">
        <f t="shared" ref="V21:Z21" si="19">SUM(V22:V28)</f>
        <v>0</v>
      </c>
      <c r="W21" s="16">
        <f t="shared" si="19"/>
        <v>0</v>
      </c>
      <c r="X21" s="16">
        <f t="shared" si="9"/>
        <v>0</v>
      </c>
      <c r="Y21" s="16">
        <f t="shared" si="19"/>
        <v>0</v>
      </c>
      <c r="Z21" s="16">
        <f t="shared" si="19"/>
        <v>0</v>
      </c>
      <c r="AA21" s="16">
        <f t="shared" si="10"/>
        <v>12.11</v>
      </c>
      <c r="AB21" s="16">
        <f t="shared" si="11"/>
        <v>12.11</v>
      </c>
      <c r="AC21" s="16">
        <f t="shared" ref="AC21:AG21" si="20">SUM(AC22:AC28)</f>
        <v>9.91</v>
      </c>
      <c r="AD21" s="16">
        <f t="shared" si="20"/>
        <v>2.2</v>
      </c>
      <c r="AE21" s="16">
        <f t="shared" si="12"/>
        <v>0</v>
      </c>
      <c r="AF21" s="16">
        <f t="shared" si="20"/>
        <v>0</v>
      </c>
      <c r="AG21" s="16">
        <f t="shared" si="20"/>
        <v>0</v>
      </c>
      <c r="AH21" s="16">
        <f t="shared" si="13"/>
        <v>0</v>
      </c>
      <c r="AI21" s="16">
        <f t="shared" ref="AI21:AM21" si="21">SUM(AI22:AI28)</f>
        <v>0</v>
      </c>
      <c r="AJ21" s="16">
        <f t="shared" si="21"/>
        <v>0</v>
      </c>
      <c r="AK21" s="16">
        <f t="shared" si="14"/>
        <v>0</v>
      </c>
      <c r="AL21" s="16">
        <f t="shared" si="21"/>
        <v>0</v>
      </c>
      <c r="AM21" s="16">
        <f t="shared" si="21"/>
        <v>0</v>
      </c>
      <c r="AN21" s="47"/>
    </row>
    <row r="22" ht="22.8" customHeight="1" spans="1:40">
      <c r="A22" s="6"/>
      <c r="B22" s="43" t="s">
        <v>22</v>
      </c>
      <c r="C22" s="45" t="s">
        <v>85</v>
      </c>
      <c r="D22" s="36">
        <v>110001</v>
      </c>
      <c r="E22" s="36" t="s">
        <v>165</v>
      </c>
      <c r="F22" s="16">
        <f t="shared" si="1"/>
        <v>13.65</v>
      </c>
      <c r="G22" s="16">
        <f t="shared" si="2"/>
        <v>9.15</v>
      </c>
      <c r="H22" s="16">
        <f t="shared" si="3"/>
        <v>9.15</v>
      </c>
      <c r="I22" s="17">
        <v>6.95</v>
      </c>
      <c r="J22" s="17">
        <v>2.2</v>
      </c>
      <c r="K22" s="16">
        <f t="shared" si="4"/>
        <v>0</v>
      </c>
      <c r="L22" s="17"/>
      <c r="M22" s="17"/>
      <c r="N22" s="16">
        <f t="shared" si="5"/>
        <v>0</v>
      </c>
      <c r="O22" s="17"/>
      <c r="P22" s="17"/>
      <c r="Q22" s="16">
        <f t="shared" si="6"/>
        <v>0</v>
      </c>
      <c r="R22" s="16">
        <f t="shared" si="7"/>
        <v>0</v>
      </c>
      <c r="S22" s="17"/>
      <c r="T22" s="17"/>
      <c r="U22" s="16">
        <f t="shared" si="8"/>
        <v>0</v>
      </c>
      <c r="V22" s="17"/>
      <c r="W22" s="17"/>
      <c r="X22" s="16">
        <f t="shared" si="9"/>
        <v>0</v>
      </c>
      <c r="Y22" s="17"/>
      <c r="Z22" s="17"/>
      <c r="AA22" s="16">
        <f t="shared" si="10"/>
        <v>4.5</v>
      </c>
      <c r="AB22" s="16">
        <f t="shared" si="11"/>
        <v>4.5</v>
      </c>
      <c r="AC22" s="17">
        <f>0.9+1.4</f>
        <v>2.3</v>
      </c>
      <c r="AD22" s="17">
        <v>2.2</v>
      </c>
      <c r="AE22" s="16">
        <f t="shared" si="12"/>
        <v>0</v>
      </c>
      <c r="AF22" s="17"/>
      <c r="AG22" s="17"/>
      <c r="AH22" s="16">
        <f t="shared" si="13"/>
        <v>0</v>
      </c>
      <c r="AI22" s="17"/>
      <c r="AJ22" s="17"/>
      <c r="AK22" s="16">
        <f t="shared" si="14"/>
        <v>0</v>
      </c>
      <c r="AL22" s="17"/>
      <c r="AM22" s="17"/>
      <c r="AN22" s="47"/>
    </row>
    <row r="23" ht="22.8" customHeight="1" spans="2:40">
      <c r="B23" s="43" t="s">
        <v>22</v>
      </c>
      <c r="C23" s="45" t="s">
        <v>88</v>
      </c>
      <c r="D23" s="36">
        <v>110001</v>
      </c>
      <c r="E23" s="36" t="s">
        <v>166</v>
      </c>
      <c r="F23" s="16">
        <f t="shared" si="1"/>
        <v>0.4</v>
      </c>
      <c r="G23" s="16">
        <f t="shared" si="2"/>
        <v>0</v>
      </c>
      <c r="H23" s="16">
        <f t="shared" si="3"/>
        <v>0</v>
      </c>
      <c r="I23" s="17"/>
      <c r="J23" s="17"/>
      <c r="K23" s="16">
        <f t="shared" si="4"/>
        <v>0</v>
      </c>
      <c r="L23" s="17"/>
      <c r="M23" s="17"/>
      <c r="N23" s="16">
        <f t="shared" si="5"/>
        <v>0</v>
      </c>
      <c r="O23" s="17"/>
      <c r="P23" s="17"/>
      <c r="Q23" s="16">
        <f t="shared" si="6"/>
        <v>0</v>
      </c>
      <c r="R23" s="16">
        <f t="shared" si="7"/>
        <v>0</v>
      </c>
      <c r="S23" s="17"/>
      <c r="T23" s="17"/>
      <c r="U23" s="16">
        <f t="shared" si="8"/>
        <v>0</v>
      </c>
      <c r="V23" s="17"/>
      <c r="W23" s="17"/>
      <c r="X23" s="16">
        <f t="shared" si="9"/>
        <v>0</v>
      </c>
      <c r="Y23" s="17"/>
      <c r="Z23" s="17"/>
      <c r="AA23" s="16">
        <f t="shared" si="10"/>
        <v>0.4</v>
      </c>
      <c r="AB23" s="16">
        <f t="shared" si="11"/>
        <v>0.4</v>
      </c>
      <c r="AC23" s="17">
        <v>0.4</v>
      </c>
      <c r="AD23" s="17"/>
      <c r="AE23" s="16">
        <f t="shared" si="12"/>
        <v>0</v>
      </c>
      <c r="AF23" s="17"/>
      <c r="AG23" s="17"/>
      <c r="AH23" s="16">
        <f t="shared" si="13"/>
        <v>0</v>
      </c>
      <c r="AI23" s="17"/>
      <c r="AJ23" s="17"/>
      <c r="AK23" s="16">
        <f t="shared" si="14"/>
        <v>0</v>
      </c>
      <c r="AL23" s="17"/>
      <c r="AM23" s="17"/>
      <c r="AN23" s="47"/>
    </row>
    <row r="24" ht="22.8" customHeight="1" spans="2:40">
      <c r="B24" s="43" t="s">
        <v>22</v>
      </c>
      <c r="C24" s="45" t="s">
        <v>94</v>
      </c>
      <c r="D24" s="36">
        <v>110001</v>
      </c>
      <c r="E24" s="36" t="s">
        <v>167</v>
      </c>
      <c r="F24" s="16">
        <f t="shared" si="1"/>
        <v>11.66</v>
      </c>
      <c r="G24" s="16">
        <f t="shared" si="2"/>
        <v>5.45</v>
      </c>
      <c r="H24" s="16">
        <f t="shared" si="3"/>
        <v>5.45</v>
      </c>
      <c r="I24" s="17">
        <v>5.45</v>
      </c>
      <c r="J24" s="17"/>
      <c r="K24" s="16">
        <f t="shared" si="4"/>
        <v>0</v>
      </c>
      <c r="L24" s="17"/>
      <c r="M24" s="17"/>
      <c r="N24" s="16">
        <f t="shared" si="5"/>
        <v>0</v>
      </c>
      <c r="O24" s="17"/>
      <c r="P24" s="17"/>
      <c r="Q24" s="16">
        <f t="shared" si="6"/>
        <v>0</v>
      </c>
      <c r="R24" s="16">
        <f t="shared" si="7"/>
        <v>0</v>
      </c>
      <c r="S24" s="17"/>
      <c r="T24" s="17"/>
      <c r="U24" s="16">
        <f t="shared" si="8"/>
        <v>0</v>
      </c>
      <c r="V24" s="17"/>
      <c r="W24" s="17"/>
      <c r="X24" s="16">
        <f t="shared" si="9"/>
        <v>0</v>
      </c>
      <c r="Y24" s="17"/>
      <c r="Z24" s="17"/>
      <c r="AA24" s="16">
        <f t="shared" si="10"/>
        <v>6.21</v>
      </c>
      <c r="AB24" s="16">
        <f t="shared" si="11"/>
        <v>6.21</v>
      </c>
      <c r="AC24" s="17">
        <v>6.21</v>
      </c>
      <c r="AD24" s="17"/>
      <c r="AE24" s="16">
        <f t="shared" si="12"/>
        <v>0</v>
      </c>
      <c r="AF24" s="17"/>
      <c r="AG24" s="17"/>
      <c r="AH24" s="16">
        <f t="shared" si="13"/>
        <v>0</v>
      </c>
      <c r="AI24" s="17"/>
      <c r="AJ24" s="17"/>
      <c r="AK24" s="16">
        <f t="shared" si="14"/>
        <v>0</v>
      </c>
      <c r="AL24" s="17"/>
      <c r="AM24" s="17"/>
      <c r="AN24" s="47"/>
    </row>
    <row r="25" ht="22.8" customHeight="1" spans="2:40">
      <c r="B25" s="43" t="s">
        <v>22</v>
      </c>
      <c r="C25" s="45" t="s">
        <v>168</v>
      </c>
      <c r="D25" s="36">
        <v>110001</v>
      </c>
      <c r="E25" s="36" t="s">
        <v>169</v>
      </c>
      <c r="F25" s="16">
        <f t="shared" si="1"/>
        <v>1.9</v>
      </c>
      <c r="G25" s="16">
        <f t="shared" si="2"/>
        <v>1.9</v>
      </c>
      <c r="H25" s="16">
        <f t="shared" si="3"/>
        <v>1.9</v>
      </c>
      <c r="I25" s="17">
        <v>1.9</v>
      </c>
      <c r="J25" s="17"/>
      <c r="K25" s="16">
        <f t="shared" si="4"/>
        <v>0</v>
      </c>
      <c r="L25" s="17"/>
      <c r="M25" s="17"/>
      <c r="N25" s="16">
        <f t="shared" si="5"/>
        <v>0</v>
      </c>
      <c r="O25" s="17"/>
      <c r="P25" s="17"/>
      <c r="Q25" s="16">
        <f t="shared" si="6"/>
        <v>0</v>
      </c>
      <c r="R25" s="16">
        <f t="shared" si="7"/>
        <v>0</v>
      </c>
      <c r="S25" s="17"/>
      <c r="T25" s="17"/>
      <c r="U25" s="16">
        <f t="shared" si="8"/>
        <v>0</v>
      </c>
      <c r="V25" s="17"/>
      <c r="W25" s="17"/>
      <c r="X25" s="16">
        <f t="shared" si="9"/>
        <v>0</v>
      </c>
      <c r="Y25" s="17"/>
      <c r="Z25" s="17"/>
      <c r="AA25" s="16">
        <f t="shared" si="10"/>
        <v>0</v>
      </c>
      <c r="AB25" s="16">
        <f t="shared" si="11"/>
        <v>0</v>
      </c>
      <c r="AC25" s="17"/>
      <c r="AD25" s="17"/>
      <c r="AE25" s="16">
        <f t="shared" si="12"/>
        <v>0</v>
      </c>
      <c r="AF25" s="17"/>
      <c r="AG25" s="17"/>
      <c r="AH25" s="16">
        <f t="shared" si="13"/>
        <v>0</v>
      </c>
      <c r="AI25" s="17"/>
      <c r="AJ25" s="17"/>
      <c r="AK25" s="16">
        <f t="shared" si="14"/>
        <v>0</v>
      </c>
      <c r="AL25" s="17"/>
      <c r="AM25" s="17"/>
      <c r="AN25" s="47"/>
    </row>
    <row r="26" ht="22.8" customHeight="1" spans="2:40">
      <c r="B26" s="43" t="s">
        <v>22</v>
      </c>
      <c r="C26" s="45" t="s">
        <v>170</v>
      </c>
      <c r="D26" s="36">
        <v>110001</v>
      </c>
      <c r="E26" s="36" t="s">
        <v>171</v>
      </c>
      <c r="F26" s="16">
        <f t="shared" si="1"/>
        <v>0.81</v>
      </c>
      <c r="G26" s="16">
        <f t="shared" si="2"/>
        <v>0.81</v>
      </c>
      <c r="H26" s="16">
        <f t="shared" si="3"/>
        <v>0.81</v>
      </c>
      <c r="I26" s="17">
        <v>0.81</v>
      </c>
      <c r="J26" s="17"/>
      <c r="K26" s="16">
        <f t="shared" si="4"/>
        <v>0</v>
      </c>
      <c r="L26" s="17"/>
      <c r="M26" s="17"/>
      <c r="N26" s="16">
        <f t="shared" si="5"/>
        <v>0</v>
      </c>
      <c r="O26" s="17"/>
      <c r="P26" s="17"/>
      <c r="Q26" s="16">
        <f t="shared" si="6"/>
        <v>0</v>
      </c>
      <c r="R26" s="16">
        <f t="shared" si="7"/>
        <v>0</v>
      </c>
      <c r="S26" s="17"/>
      <c r="T26" s="17"/>
      <c r="U26" s="16">
        <f t="shared" si="8"/>
        <v>0</v>
      </c>
      <c r="V26" s="17"/>
      <c r="W26" s="17"/>
      <c r="X26" s="16">
        <f t="shared" si="9"/>
        <v>0</v>
      </c>
      <c r="Y26" s="17"/>
      <c r="Z26" s="17"/>
      <c r="AA26" s="16">
        <f t="shared" si="10"/>
        <v>0</v>
      </c>
      <c r="AB26" s="16">
        <f t="shared" si="11"/>
        <v>0</v>
      </c>
      <c r="AC26" s="17"/>
      <c r="AD26" s="17"/>
      <c r="AE26" s="16">
        <f t="shared" si="12"/>
        <v>0</v>
      </c>
      <c r="AF26" s="17"/>
      <c r="AG26" s="17"/>
      <c r="AH26" s="16">
        <f t="shared" si="13"/>
        <v>0</v>
      </c>
      <c r="AI26" s="17"/>
      <c r="AJ26" s="17"/>
      <c r="AK26" s="16">
        <f t="shared" si="14"/>
        <v>0</v>
      </c>
      <c r="AL26" s="17"/>
      <c r="AM26" s="17"/>
      <c r="AN26" s="47"/>
    </row>
    <row r="27" ht="22.8" customHeight="1" spans="2:40">
      <c r="B27" s="43" t="s">
        <v>22</v>
      </c>
      <c r="C27" s="45" t="s">
        <v>172</v>
      </c>
      <c r="D27" s="36">
        <v>110001</v>
      </c>
      <c r="E27" s="36" t="s">
        <v>173</v>
      </c>
      <c r="F27" s="16">
        <f t="shared" si="1"/>
        <v>1.88</v>
      </c>
      <c r="G27" s="16">
        <f t="shared" si="2"/>
        <v>1</v>
      </c>
      <c r="H27" s="16">
        <f t="shared" si="3"/>
        <v>1</v>
      </c>
      <c r="I27" s="17">
        <v>1</v>
      </c>
      <c r="J27" s="17"/>
      <c r="K27" s="16">
        <f t="shared" si="4"/>
        <v>0</v>
      </c>
      <c r="L27" s="17"/>
      <c r="M27" s="17"/>
      <c r="N27" s="16">
        <f t="shared" si="5"/>
        <v>0</v>
      </c>
      <c r="O27" s="17"/>
      <c r="P27" s="17"/>
      <c r="Q27" s="16">
        <f t="shared" si="6"/>
        <v>0</v>
      </c>
      <c r="R27" s="16">
        <f t="shared" si="7"/>
        <v>0</v>
      </c>
      <c r="S27" s="17"/>
      <c r="T27" s="17"/>
      <c r="U27" s="16">
        <f t="shared" si="8"/>
        <v>0</v>
      </c>
      <c r="V27" s="17"/>
      <c r="W27" s="17"/>
      <c r="X27" s="16">
        <f t="shared" si="9"/>
        <v>0</v>
      </c>
      <c r="Y27" s="17"/>
      <c r="Z27" s="17"/>
      <c r="AA27" s="16">
        <f t="shared" si="10"/>
        <v>0.88</v>
      </c>
      <c r="AB27" s="16">
        <f t="shared" si="11"/>
        <v>0.88</v>
      </c>
      <c r="AC27" s="17">
        <v>0.88</v>
      </c>
      <c r="AD27" s="17"/>
      <c r="AE27" s="16">
        <f t="shared" si="12"/>
        <v>0</v>
      </c>
      <c r="AF27" s="17"/>
      <c r="AG27" s="17"/>
      <c r="AH27" s="16">
        <f t="shared" si="13"/>
        <v>0</v>
      </c>
      <c r="AI27" s="17"/>
      <c r="AJ27" s="17"/>
      <c r="AK27" s="16">
        <f t="shared" si="14"/>
        <v>0</v>
      </c>
      <c r="AL27" s="17"/>
      <c r="AM27" s="17"/>
      <c r="AN27" s="47"/>
    </row>
    <row r="28" ht="22.8" customHeight="1" spans="2:40">
      <c r="B28" s="43" t="s">
        <v>22</v>
      </c>
      <c r="C28" s="45" t="s">
        <v>174</v>
      </c>
      <c r="D28" s="36">
        <v>110001</v>
      </c>
      <c r="E28" s="36" t="s">
        <v>175</v>
      </c>
      <c r="F28" s="16">
        <f t="shared" si="1"/>
        <v>8.34</v>
      </c>
      <c r="G28" s="16">
        <f t="shared" si="2"/>
        <v>8.22</v>
      </c>
      <c r="H28" s="16">
        <f t="shared" si="3"/>
        <v>8.22</v>
      </c>
      <c r="I28" s="16">
        <v>8.22</v>
      </c>
      <c r="J28" s="16">
        <v>0</v>
      </c>
      <c r="K28" s="16">
        <f t="shared" si="4"/>
        <v>0</v>
      </c>
      <c r="L28" s="16">
        <v>0</v>
      </c>
      <c r="M28" s="16">
        <v>0</v>
      </c>
      <c r="N28" s="16">
        <f t="shared" si="5"/>
        <v>0</v>
      </c>
      <c r="O28" s="16">
        <v>0</v>
      </c>
      <c r="P28" s="16">
        <v>0</v>
      </c>
      <c r="Q28" s="16">
        <f t="shared" si="6"/>
        <v>0</v>
      </c>
      <c r="R28" s="16">
        <f t="shared" si="7"/>
        <v>0</v>
      </c>
      <c r="S28" s="16">
        <v>0</v>
      </c>
      <c r="T28" s="16">
        <v>0</v>
      </c>
      <c r="U28" s="16">
        <f t="shared" si="8"/>
        <v>0</v>
      </c>
      <c r="V28" s="16">
        <v>0</v>
      </c>
      <c r="W28" s="16">
        <v>0</v>
      </c>
      <c r="X28" s="16">
        <f t="shared" si="9"/>
        <v>0</v>
      </c>
      <c r="Y28" s="16">
        <v>0</v>
      </c>
      <c r="Z28" s="16">
        <v>0</v>
      </c>
      <c r="AA28" s="16">
        <f t="shared" si="10"/>
        <v>0.12</v>
      </c>
      <c r="AB28" s="16">
        <f t="shared" si="11"/>
        <v>0.12</v>
      </c>
      <c r="AC28" s="16">
        <v>0.12</v>
      </c>
      <c r="AD28" s="16">
        <v>0</v>
      </c>
      <c r="AE28" s="16">
        <f t="shared" si="12"/>
        <v>0</v>
      </c>
      <c r="AF28" s="16">
        <v>0</v>
      </c>
      <c r="AG28" s="16">
        <v>0</v>
      </c>
      <c r="AH28" s="16">
        <f t="shared" si="13"/>
        <v>0</v>
      </c>
      <c r="AI28" s="16">
        <v>0</v>
      </c>
      <c r="AJ28" s="16">
        <v>0</v>
      </c>
      <c r="AK28" s="16">
        <f t="shared" si="14"/>
        <v>0</v>
      </c>
      <c r="AL28" s="16">
        <v>0</v>
      </c>
      <c r="AM28" s="16">
        <v>0</v>
      </c>
      <c r="AN28" s="47"/>
    </row>
    <row r="29" ht="22.8" customHeight="1" spans="2:40">
      <c r="B29" s="43">
        <v>303</v>
      </c>
      <c r="C29" s="43" t="s">
        <v>22</v>
      </c>
      <c r="D29" s="36">
        <v>110001</v>
      </c>
      <c r="E29" s="36" t="s">
        <v>176</v>
      </c>
      <c r="F29" s="16">
        <f t="shared" si="1"/>
        <v>0.54</v>
      </c>
      <c r="G29" s="16">
        <f t="shared" si="2"/>
        <v>0.54</v>
      </c>
      <c r="H29" s="16">
        <f t="shared" si="3"/>
        <v>0.54</v>
      </c>
      <c r="I29" s="16">
        <f t="shared" ref="G29:AM29" si="22">SUM(I30:I30,I31:I31)</f>
        <v>0.54</v>
      </c>
      <c r="J29" s="16">
        <f t="shared" si="22"/>
        <v>0</v>
      </c>
      <c r="K29" s="16">
        <f t="shared" si="4"/>
        <v>0</v>
      </c>
      <c r="L29" s="16">
        <f t="shared" si="22"/>
        <v>0</v>
      </c>
      <c r="M29" s="16">
        <f t="shared" si="22"/>
        <v>0</v>
      </c>
      <c r="N29" s="16">
        <f t="shared" si="5"/>
        <v>0</v>
      </c>
      <c r="O29" s="16">
        <f t="shared" si="22"/>
        <v>0</v>
      </c>
      <c r="P29" s="16">
        <f t="shared" si="22"/>
        <v>0</v>
      </c>
      <c r="Q29" s="16">
        <f t="shared" si="6"/>
        <v>0</v>
      </c>
      <c r="R29" s="16">
        <f t="shared" si="7"/>
        <v>0</v>
      </c>
      <c r="S29" s="16">
        <f t="shared" si="22"/>
        <v>0</v>
      </c>
      <c r="T29" s="16">
        <f t="shared" si="22"/>
        <v>0</v>
      </c>
      <c r="U29" s="16">
        <f t="shared" si="8"/>
        <v>0</v>
      </c>
      <c r="V29" s="16">
        <f t="shared" si="22"/>
        <v>0</v>
      </c>
      <c r="W29" s="16">
        <f t="shared" si="22"/>
        <v>0</v>
      </c>
      <c r="X29" s="16">
        <f t="shared" si="9"/>
        <v>0</v>
      </c>
      <c r="Y29" s="16">
        <f t="shared" si="22"/>
        <v>0</v>
      </c>
      <c r="Z29" s="16">
        <f t="shared" si="22"/>
        <v>0</v>
      </c>
      <c r="AA29" s="16">
        <f t="shared" si="10"/>
        <v>0</v>
      </c>
      <c r="AB29" s="16">
        <f t="shared" si="11"/>
        <v>0</v>
      </c>
      <c r="AC29" s="16">
        <f t="shared" si="22"/>
        <v>0</v>
      </c>
      <c r="AD29" s="16">
        <f t="shared" si="22"/>
        <v>0</v>
      </c>
      <c r="AE29" s="16">
        <f t="shared" si="12"/>
        <v>0</v>
      </c>
      <c r="AF29" s="16">
        <f t="shared" si="22"/>
        <v>0</v>
      </c>
      <c r="AG29" s="16">
        <f t="shared" si="22"/>
        <v>0</v>
      </c>
      <c r="AH29" s="16">
        <f t="shared" si="13"/>
        <v>0</v>
      </c>
      <c r="AI29" s="16">
        <f t="shared" si="22"/>
        <v>0</v>
      </c>
      <c r="AJ29" s="16">
        <f t="shared" si="22"/>
        <v>0</v>
      </c>
      <c r="AK29" s="16">
        <f t="shared" si="14"/>
        <v>0</v>
      </c>
      <c r="AL29" s="16">
        <f t="shared" si="22"/>
        <v>0</v>
      </c>
      <c r="AM29" s="16">
        <f t="shared" si="22"/>
        <v>0</v>
      </c>
      <c r="AN29" s="47"/>
    </row>
    <row r="30" ht="22.8" customHeight="1" spans="1:40">
      <c r="A30" s="6"/>
      <c r="B30" s="43" t="s">
        <v>22</v>
      </c>
      <c r="C30" s="45" t="s">
        <v>85</v>
      </c>
      <c r="D30" s="36">
        <v>110001</v>
      </c>
      <c r="E30" s="36" t="s">
        <v>177</v>
      </c>
      <c r="F30" s="16">
        <f t="shared" si="1"/>
        <v>0.53</v>
      </c>
      <c r="G30" s="16">
        <f t="shared" si="2"/>
        <v>0.53</v>
      </c>
      <c r="H30" s="16">
        <f t="shared" si="3"/>
        <v>0.53</v>
      </c>
      <c r="I30" s="57">
        <v>0.53</v>
      </c>
      <c r="J30" s="57"/>
      <c r="K30" s="16">
        <f t="shared" si="4"/>
        <v>0</v>
      </c>
      <c r="L30" s="57"/>
      <c r="M30" s="57"/>
      <c r="N30" s="16">
        <f t="shared" si="5"/>
        <v>0</v>
      </c>
      <c r="O30" s="57"/>
      <c r="P30" s="57"/>
      <c r="Q30" s="16">
        <f t="shared" si="6"/>
        <v>0</v>
      </c>
      <c r="R30" s="16">
        <f t="shared" si="7"/>
        <v>0</v>
      </c>
      <c r="S30" s="57"/>
      <c r="T30" s="57"/>
      <c r="U30" s="16">
        <f t="shared" si="8"/>
        <v>0</v>
      </c>
      <c r="V30" s="57"/>
      <c r="W30" s="57"/>
      <c r="X30" s="16">
        <f t="shared" si="9"/>
        <v>0</v>
      </c>
      <c r="Y30" s="57"/>
      <c r="Z30" s="57"/>
      <c r="AA30" s="16">
        <f t="shared" si="10"/>
        <v>0</v>
      </c>
      <c r="AB30" s="16">
        <f t="shared" si="11"/>
        <v>0</v>
      </c>
      <c r="AC30" s="57"/>
      <c r="AD30" s="57"/>
      <c r="AE30" s="16">
        <f t="shared" si="12"/>
        <v>0</v>
      </c>
      <c r="AF30" s="57"/>
      <c r="AG30" s="57"/>
      <c r="AH30" s="16">
        <f t="shared" si="13"/>
        <v>0</v>
      </c>
      <c r="AI30" s="57"/>
      <c r="AJ30" s="57"/>
      <c r="AK30" s="16">
        <f t="shared" si="14"/>
        <v>0</v>
      </c>
      <c r="AL30" s="57"/>
      <c r="AM30" s="57"/>
      <c r="AN30" s="47"/>
    </row>
    <row r="31" ht="22.8" customHeight="1" spans="2:40">
      <c r="B31" s="43" t="s">
        <v>22</v>
      </c>
      <c r="C31" s="45" t="s">
        <v>178</v>
      </c>
      <c r="D31" s="36">
        <v>110001</v>
      </c>
      <c r="E31" s="36" t="s">
        <v>179</v>
      </c>
      <c r="F31" s="16">
        <f t="shared" si="1"/>
        <v>0.01</v>
      </c>
      <c r="G31" s="16">
        <f t="shared" si="2"/>
        <v>0.01</v>
      </c>
      <c r="H31" s="16">
        <f t="shared" si="3"/>
        <v>0.01</v>
      </c>
      <c r="I31" s="17">
        <v>0.01</v>
      </c>
      <c r="J31" s="17"/>
      <c r="K31" s="16">
        <f t="shared" si="4"/>
        <v>0</v>
      </c>
      <c r="L31" s="17"/>
      <c r="M31" s="17"/>
      <c r="N31" s="16">
        <f t="shared" si="5"/>
        <v>0</v>
      </c>
      <c r="O31" s="17"/>
      <c r="P31" s="17"/>
      <c r="Q31" s="16">
        <f t="shared" si="6"/>
        <v>0</v>
      </c>
      <c r="R31" s="16">
        <f t="shared" si="7"/>
        <v>0</v>
      </c>
      <c r="S31" s="17"/>
      <c r="T31" s="17"/>
      <c r="U31" s="16">
        <f t="shared" si="8"/>
        <v>0</v>
      </c>
      <c r="V31" s="17"/>
      <c r="W31" s="17"/>
      <c r="X31" s="16">
        <f t="shared" si="9"/>
        <v>0</v>
      </c>
      <c r="Y31" s="17"/>
      <c r="Z31" s="17"/>
      <c r="AA31" s="16">
        <f t="shared" si="10"/>
        <v>0</v>
      </c>
      <c r="AB31" s="16">
        <f t="shared" si="11"/>
        <v>0</v>
      </c>
      <c r="AC31" s="17"/>
      <c r="AD31" s="17"/>
      <c r="AE31" s="16">
        <f t="shared" si="12"/>
        <v>0</v>
      </c>
      <c r="AF31" s="17"/>
      <c r="AG31" s="17"/>
      <c r="AH31" s="16">
        <f t="shared" si="13"/>
        <v>0</v>
      </c>
      <c r="AI31" s="17"/>
      <c r="AJ31" s="17"/>
      <c r="AK31" s="16">
        <f t="shared" si="14"/>
        <v>0</v>
      </c>
      <c r="AL31" s="17"/>
      <c r="AM31" s="17"/>
      <c r="AN31" s="47"/>
    </row>
    <row r="32" ht="25" customHeight="1" spans="2:39">
      <c r="B32" s="54">
        <v>310</v>
      </c>
      <c r="C32" s="43" t="s">
        <v>180</v>
      </c>
      <c r="D32" s="53">
        <v>110001</v>
      </c>
      <c r="E32" s="13" t="s">
        <v>97</v>
      </c>
      <c r="F32" s="16">
        <f t="shared" si="1"/>
        <v>7.99</v>
      </c>
      <c r="G32" s="16">
        <f t="shared" si="2"/>
        <v>0</v>
      </c>
      <c r="H32" s="16">
        <f t="shared" si="3"/>
        <v>0</v>
      </c>
      <c r="I32" s="53"/>
      <c r="J32" s="53"/>
      <c r="K32" s="16">
        <f t="shared" si="4"/>
        <v>0</v>
      </c>
      <c r="L32" s="17"/>
      <c r="M32" s="17"/>
      <c r="N32" s="16">
        <f t="shared" si="5"/>
        <v>0</v>
      </c>
      <c r="O32" s="17"/>
      <c r="P32" s="17"/>
      <c r="Q32" s="16">
        <f t="shared" si="6"/>
        <v>0</v>
      </c>
      <c r="R32" s="16">
        <f t="shared" si="7"/>
        <v>0</v>
      </c>
      <c r="S32" s="53"/>
      <c r="T32" s="53"/>
      <c r="U32" s="16">
        <f t="shared" si="8"/>
        <v>0</v>
      </c>
      <c r="V32" s="17"/>
      <c r="W32" s="17"/>
      <c r="X32" s="16">
        <f t="shared" si="9"/>
        <v>0</v>
      </c>
      <c r="Y32" s="53"/>
      <c r="Z32" s="53"/>
      <c r="AA32" s="16">
        <f t="shared" si="10"/>
        <v>7.99</v>
      </c>
      <c r="AB32" s="16">
        <f t="shared" si="11"/>
        <v>7.99</v>
      </c>
      <c r="AC32" s="53"/>
      <c r="AD32" s="53">
        <v>7.99</v>
      </c>
      <c r="AE32" s="16">
        <f t="shared" si="12"/>
        <v>0</v>
      </c>
      <c r="AF32" s="53"/>
      <c r="AG32" s="53"/>
      <c r="AH32" s="16">
        <f t="shared" si="13"/>
        <v>0</v>
      </c>
      <c r="AI32" s="53"/>
      <c r="AJ32" s="53"/>
      <c r="AK32" s="16">
        <f t="shared" si="14"/>
        <v>0</v>
      </c>
      <c r="AL32" s="53"/>
      <c r="AM32" s="53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8:A19"/>
    <mergeCell ref="D5:D6"/>
    <mergeCell ref="E5:E6"/>
    <mergeCell ref="F4:F6"/>
    <mergeCell ref="G5:G6"/>
    <mergeCell ref="Q5:Q6"/>
    <mergeCell ref="AA5:AA6"/>
  </mergeCells>
  <pageMargins left="0.393055555555556" right="0.393055555555556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customWidth="1"/>
    <col min="2" max="4" width="6.15" customWidth="1"/>
    <col min="5" max="5" width="8.75" customWidth="1"/>
    <col min="6" max="6" width="36.5" customWidth="1"/>
    <col min="7" max="7" width="13.5" customWidth="1"/>
    <col min="8" max="8" width="13.25" customWidth="1"/>
    <col min="9" max="9" width="13.5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181</v>
      </c>
      <c r="H1" s="21"/>
      <c r="I1" s="21"/>
      <c r="J1" s="24"/>
    </row>
    <row r="2" ht="22.8" customHeight="1" spans="1:10">
      <c r="A2" s="1"/>
      <c r="B2" s="3" t="s">
        <v>182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50"/>
      <c r="I3" s="42" t="s">
        <v>5</v>
      </c>
      <c r="J3" s="24"/>
    </row>
    <row r="4" ht="24.4" customHeight="1" spans="1:10">
      <c r="A4" s="33"/>
      <c r="B4" s="7" t="s">
        <v>8</v>
      </c>
      <c r="C4" s="7"/>
      <c r="D4" s="7"/>
      <c r="E4" s="7"/>
      <c r="F4" s="7"/>
      <c r="G4" s="7" t="s">
        <v>58</v>
      </c>
      <c r="H4" s="30" t="s">
        <v>142</v>
      </c>
      <c r="I4" s="30" t="s">
        <v>144</v>
      </c>
      <c r="J4" s="47"/>
    </row>
    <row r="5" ht="24.4" customHeight="1" spans="1:10">
      <c r="A5" s="33"/>
      <c r="B5" s="7" t="s">
        <v>79</v>
      </c>
      <c r="C5" s="7"/>
      <c r="D5" s="7"/>
      <c r="E5" s="7" t="s">
        <v>69</v>
      </c>
      <c r="F5" s="7" t="s">
        <v>70</v>
      </c>
      <c r="G5" s="7"/>
      <c r="H5" s="30"/>
      <c r="I5" s="30"/>
      <c r="J5" s="47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30"/>
      <c r="I6" s="30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190.8</v>
      </c>
      <c r="H7" s="31">
        <f>H8</f>
        <v>165.05</v>
      </c>
      <c r="I7" s="31">
        <f>I8</f>
        <v>25.75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G9</f>
        <v>190.8</v>
      </c>
      <c r="H8" s="16">
        <f>H9</f>
        <v>165.05</v>
      </c>
      <c r="I8" s="16">
        <f>I9</f>
        <v>25.75</v>
      </c>
      <c r="J8" s="24"/>
    </row>
    <row r="9" ht="22.8" customHeight="1" spans="1:10">
      <c r="A9" s="8"/>
      <c r="B9" s="13"/>
      <c r="C9" s="13"/>
      <c r="D9" s="13"/>
      <c r="E9" s="13"/>
      <c r="F9" s="13" t="s">
        <v>72</v>
      </c>
      <c r="G9" s="16">
        <f>SUM(G10:G15)</f>
        <v>190.8</v>
      </c>
      <c r="H9" s="16">
        <f>SUM(H10:H15)</f>
        <v>165.05</v>
      </c>
      <c r="I9" s="16">
        <f>SUM(I10:I15)</f>
        <v>25.75</v>
      </c>
      <c r="J9" s="24"/>
    </row>
    <row r="10" ht="22.8" customHeight="1" spans="1:10">
      <c r="A10" s="8"/>
      <c r="B10" s="13" t="s">
        <v>83</v>
      </c>
      <c r="C10" s="13">
        <v>34</v>
      </c>
      <c r="D10" s="13" t="s">
        <v>85</v>
      </c>
      <c r="E10" s="38" t="s">
        <v>86</v>
      </c>
      <c r="F10" s="13" t="s">
        <v>87</v>
      </c>
      <c r="G10" s="16">
        <f t="shared" ref="G10:G15" si="0">H10+I10</f>
        <v>142.09</v>
      </c>
      <c r="H10" s="18">
        <v>126.53</v>
      </c>
      <c r="I10" s="18">
        <v>15.56</v>
      </c>
      <c r="J10" s="25"/>
    </row>
    <row r="11" ht="22.8" customHeight="1" spans="1:10">
      <c r="A11" s="8"/>
      <c r="B11" s="13" t="s">
        <v>83</v>
      </c>
      <c r="C11" s="13">
        <v>34</v>
      </c>
      <c r="D11" s="13" t="s">
        <v>88</v>
      </c>
      <c r="E11" s="38" t="s">
        <v>86</v>
      </c>
      <c r="F11" s="13" t="s">
        <v>89</v>
      </c>
      <c r="G11" s="16">
        <f t="shared" si="0"/>
        <v>4.4</v>
      </c>
      <c r="H11" s="18">
        <v>2.2</v>
      </c>
      <c r="I11" s="18">
        <v>2.2</v>
      </c>
      <c r="J11" s="25"/>
    </row>
    <row r="12" ht="22.8" customHeight="1" spans="1:10">
      <c r="A12" s="8"/>
      <c r="B12" s="13" t="s">
        <v>90</v>
      </c>
      <c r="C12" s="13" t="s">
        <v>91</v>
      </c>
      <c r="D12" s="13" t="s">
        <v>91</v>
      </c>
      <c r="E12" s="38" t="s">
        <v>86</v>
      </c>
      <c r="F12" s="13" t="s">
        <v>92</v>
      </c>
      <c r="G12" s="16">
        <f t="shared" si="0"/>
        <v>16.14</v>
      </c>
      <c r="H12" s="18">
        <v>16.14</v>
      </c>
      <c r="I12" s="18"/>
      <c r="J12" s="25"/>
    </row>
    <row r="13" ht="22.8" customHeight="1" spans="1:10">
      <c r="A13" s="8"/>
      <c r="B13" s="13" t="s">
        <v>93</v>
      </c>
      <c r="C13" s="13" t="s">
        <v>94</v>
      </c>
      <c r="D13" s="13" t="s">
        <v>85</v>
      </c>
      <c r="E13" s="38" t="s">
        <v>86</v>
      </c>
      <c r="F13" s="13" t="s">
        <v>95</v>
      </c>
      <c r="G13" s="16">
        <f t="shared" si="0"/>
        <v>8.07</v>
      </c>
      <c r="H13" s="18">
        <v>8.07</v>
      </c>
      <c r="I13" s="18"/>
      <c r="J13" s="25"/>
    </row>
    <row r="14" ht="22.8" customHeight="1" spans="1:10">
      <c r="A14" s="8"/>
      <c r="B14" s="13">
        <v>213</v>
      </c>
      <c r="C14" s="13" t="s">
        <v>91</v>
      </c>
      <c r="D14" s="51" t="s">
        <v>96</v>
      </c>
      <c r="E14" s="38" t="s">
        <v>86</v>
      </c>
      <c r="F14" s="13" t="s">
        <v>97</v>
      </c>
      <c r="G14" s="16">
        <f t="shared" si="0"/>
        <v>7.99</v>
      </c>
      <c r="H14" s="18"/>
      <c r="I14" s="18">
        <v>7.99</v>
      </c>
      <c r="J14" s="25"/>
    </row>
    <row r="15" ht="22.8" customHeight="1" spans="1:10">
      <c r="A15" s="8"/>
      <c r="B15" s="13" t="s">
        <v>98</v>
      </c>
      <c r="C15" s="13" t="s">
        <v>88</v>
      </c>
      <c r="D15" s="13" t="s">
        <v>85</v>
      </c>
      <c r="E15" s="38" t="s">
        <v>86</v>
      </c>
      <c r="F15" s="13" t="s">
        <v>99</v>
      </c>
      <c r="G15" s="16">
        <f t="shared" si="0"/>
        <v>12.11</v>
      </c>
      <c r="H15" s="18">
        <v>12.11</v>
      </c>
      <c r="I15" s="18"/>
      <c r="J15" s="25"/>
    </row>
    <row r="16" ht="9.75" customHeight="1" spans="1:10">
      <c r="A16" s="19"/>
      <c r="B16" s="20"/>
      <c r="C16" s="20"/>
      <c r="D16" s="20"/>
      <c r="E16" s="20"/>
      <c r="F16" s="19"/>
      <c r="G16" s="19"/>
      <c r="H16" s="19"/>
      <c r="I16" s="19"/>
      <c r="J16" s="52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1.49583333333333" right="0.75" top="1.02361111111111" bottom="0.270000010728836" header="0.865972222222222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pane ySplit="6" topLeftCell="A7" activePane="bottomLeft" state="frozen"/>
      <selection/>
      <selection pane="bottomLeft" activeCell="N12" sqref="N12"/>
    </sheetView>
  </sheetViews>
  <sheetFormatPr defaultColWidth="10" defaultRowHeight="13.5"/>
  <cols>
    <col min="1" max="1" width="1.53333333333333" customWidth="1"/>
    <col min="2" max="3" width="6.15" customWidth="1"/>
    <col min="4" max="4" width="9.45833333333333" customWidth="1"/>
    <col min="5" max="5" width="35.2416666666667" customWidth="1"/>
    <col min="6" max="6" width="9.45833333333333" customWidth="1"/>
    <col min="7" max="7" width="9.91666666666667" customWidth="1"/>
    <col min="8" max="8" width="8.5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41" t="s">
        <v>183</v>
      </c>
      <c r="I1" s="47"/>
    </row>
    <row r="2" ht="22.8" customHeight="1" spans="1:9">
      <c r="A2" s="1"/>
      <c r="B2" s="3" t="s">
        <v>184</v>
      </c>
      <c r="C2" s="3"/>
      <c r="D2" s="3"/>
      <c r="E2" s="3"/>
      <c r="F2" s="3"/>
      <c r="G2" s="3"/>
      <c r="H2" s="3"/>
      <c r="I2" s="47"/>
    </row>
    <row r="3" ht="19.55" customHeight="1" spans="1:9">
      <c r="A3" s="4"/>
      <c r="B3" s="5" t="s">
        <v>4</v>
      </c>
      <c r="C3" s="5"/>
      <c r="D3" s="5"/>
      <c r="E3" s="5"/>
      <c r="G3" s="4"/>
      <c r="H3" s="42" t="s">
        <v>5</v>
      </c>
      <c r="I3" s="47"/>
    </row>
    <row r="4" ht="24.4" customHeight="1" spans="1:9">
      <c r="A4" s="6"/>
      <c r="B4" s="7" t="s">
        <v>8</v>
      </c>
      <c r="C4" s="7"/>
      <c r="D4" s="7"/>
      <c r="E4" s="7"/>
      <c r="F4" s="7" t="s">
        <v>75</v>
      </c>
      <c r="G4" s="7"/>
      <c r="H4" s="7"/>
      <c r="I4" s="47"/>
    </row>
    <row r="5" ht="24.4" customHeight="1" spans="1:9">
      <c r="A5" s="6"/>
      <c r="B5" s="7" t="s">
        <v>79</v>
      </c>
      <c r="C5" s="7"/>
      <c r="D5" s="7" t="s">
        <v>69</v>
      </c>
      <c r="E5" s="7" t="s">
        <v>70</v>
      </c>
      <c r="F5" s="7" t="s">
        <v>58</v>
      </c>
      <c r="G5" s="7" t="s">
        <v>185</v>
      </c>
      <c r="H5" s="7" t="s">
        <v>186</v>
      </c>
      <c r="I5" s="47"/>
    </row>
    <row r="6" ht="24.4" customHeight="1" spans="1:9">
      <c r="A6" s="33"/>
      <c r="B6" s="7" t="s">
        <v>80</v>
      </c>
      <c r="C6" s="7" t="s">
        <v>81</v>
      </c>
      <c r="D6" s="7"/>
      <c r="E6" s="7"/>
      <c r="F6" s="7"/>
      <c r="G6" s="7"/>
      <c r="H6" s="7"/>
      <c r="I6" s="47"/>
    </row>
    <row r="7" ht="22.8" customHeight="1" spans="1:9">
      <c r="A7" s="6"/>
      <c r="B7" s="10"/>
      <c r="C7" s="10"/>
      <c r="D7" s="10"/>
      <c r="E7" s="10" t="s">
        <v>71</v>
      </c>
      <c r="F7" s="31">
        <f>F8</f>
        <v>178.41</v>
      </c>
      <c r="G7" s="31">
        <f>G8</f>
        <v>147.26</v>
      </c>
      <c r="H7" s="31">
        <f>H8</f>
        <v>31.15</v>
      </c>
      <c r="I7" s="47"/>
    </row>
    <row r="8" ht="22.8" customHeight="1" spans="1:9">
      <c r="A8" s="6"/>
      <c r="B8" s="43" t="s">
        <v>22</v>
      </c>
      <c r="C8" s="43" t="s">
        <v>22</v>
      </c>
      <c r="D8" s="36"/>
      <c r="E8" s="36" t="s">
        <v>22</v>
      </c>
      <c r="F8" s="16">
        <f>F9</f>
        <v>178.41</v>
      </c>
      <c r="G8" s="16">
        <f>G9</f>
        <v>147.26</v>
      </c>
      <c r="H8" s="16">
        <f>H9</f>
        <v>31.15</v>
      </c>
      <c r="I8" s="48"/>
    </row>
    <row r="9" ht="22.8" customHeight="1" spans="1:9">
      <c r="A9" s="6"/>
      <c r="B9" s="43" t="s">
        <v>22</v>
      </c>
      <c r="C9" s="43" t="s">
        <v>22</v>
      </c>
      <c r="D9" s="44">
        <v>110001</v>
      </c>
      <c r="E9" s="13" t="s">
        <v>72</v>
      </c>
      <c r="F9" s="16">
        <f>F10+F21+F29</f>
        <v>178.41</v>
      </c>
      <c r="G9" s="16">
        <f>G10+G21+G29</f>
        <v>147.26</v>
      </c>
      <c r="H9" s="16">
        <f>H10+H21+H29</f>
        <v>31.15</v>
      </c>
      <c r="I9" s="47"/>
    </row>
    <row r="10" ht="22.8" customHeight="1" spans="1:9">
      <c r="A10" s="6"/>
      <c r="B10" s="43">
        <v>301</v>
      </c>
      <c r="C10" s="43"/>
      <c r="D10" s="44">
        <v>110001</v>
      </c>
      <c r="E10" s="36" t="s">
        <v>150</v>
      </c>
      <c r="F10" s="16">
        <f>G10+H10</f>
        <v>143.63</v>
      </c>
      <c r="G10" s="16">
        <f>G11+G12+G13+G14+G15+G16+G17+G20</f>
        <v>143.63</v>
      </c>
      <c r="H10" s="16">
        <f>H11+H12+H13+H14+H15+H16+H17+H20</f>
        <v>0</v>
      </c>
      <c r="I10" s="47"/>
    </row>
    <row r="11" ht="22.8" customHeight="1" spans="1:9">
      <c r="A11" s="6"/>
      <c r="B11" s="43"/>
      <c r="C11" s="45" t="s">
        <v>85</v>
      </c>
      <c r="D11" s="44">
        <v>110001</v>
      </c>
      <c r="E11" s="36" t="s">
        <v>151</v>
      </c>
      <c r="F11" s="16">
        <f t="shared" ref="F11:F41" si="0">G11+H11</f>
        <v>59.19</v>
      </c>
      <c r="G11" s="17">
        <v>59.19</v>
      </c>
      <c r="H11" s="17"/>
      <c r="I11" s="47"/>
    </row>
    <row r="12" ht="22.8" customHeight="1" spans="2:9">
      <c r="B12" s="43"/>
      <c r="C12" s="45" t="s">
        <v>88</v>
      </c>
      <c r="D12" s="44">
        <v>110001</v>
      </c>
      <c r="E12" s="36" t="s">
        <v>152</v>
      </c>
      <c r="F12" s="16">
        <f t="shared" si="0"/>
        <v>24.92</v>
      </c>
      <c r="G12" s="17">
        <v>24.92</v>
      </c>
      <c r="H12" s="17"/>
      <c r="I12" s="47"/>
    </row>
    <row r="13" ht="22.8" customHeight="1" spans="2:9">
      <c r="B13" s="43"/>
      <c r="C13" s="43" t="s">
        <v>153</v>
      </c>
      <c r="D13" s="44">
        <v>110001</v>
      </c>
      <c r="E13" s="36" t="s">
        <v>154</v>
      </c>
      <c r="F13" s="16">
        <f t="shared" si="0"/>
        <v>4.81</v>
      </c>
      <c r="G13" s="17">
        <v>4.81</v>
      </c>
      <c r="H13" s="16"/>
      <c r="I13" s="47"/>
    </row>
    <row r="14" ht="22.8" customHeight="1" spans="1:9">
      <c r="A14" s="6"/>
      <c r="B14" s="43"/>
      <c r="C14" s="45" t="s">
        <v>155</v>
      </c>
      <c r="D14" s="44">
        <v>110001</v>
      </c>
      <c r="E14" s="36" t="s">
        <v>156</v>
      </c>
      <c r="F14" s="16">
        <f t="shared" si="0"/>
        <v>17.62</v>
      </c>
      <c r="G14" s="17">
        <v>17.62</v>
      </c>
      <c r="H14" s="17"/>
      <c r="I14" s="47"/>
    </row>
    <row r="15" ht="22.8" customHeight="1" spans="2:9">
      <c r="B15" s="43"/>
      <c r="C15" s="45" t="s">
        <v>157</v>
      </c>
      <c r="D15" s="36">
        <v>110001</v>
      </c>
      <c r="E15" s="36" t="s">
        <v>158</v>
      </c>
      <c r="F15" s="16">
        <f t="shared" si="0"/>
        <v>16.14</v>
      </c>
      <c r="G15" s="17">
        <v>16.14</v>
      </c>
      <c r="H15" s="17"/>
      <c r="I15" s="47"/>
    </row>
    <row r="16" ht="22.8" customHeight="1" spans="2:9">
      <c r="B16" s="43"/>
      <c r="C16" s="43">
        <v>10</v>
      </c>
      <c r="D16" s="36">
        <v>110001</v>
      </c>
      <c r="E16" s="36" t="s">
        <v>159</v>
      </c>
      <c r="F16" s="16">
        <f t="shared" si="0"/>
        <v>8.07</v>
      </c>
      <c r="G16" s="17">
        <v>8.07</v>
      </c>
      <c r="H16" s="17"/>
      <c r="I16" s="47"/>
    </row>
    <row r="17" ht="22.8" customHeight="1" spans="2:9">
      <c r="B17" s="43"/>
      <c r="C17" s="43">
        <v>12</v>
      </c>
      <c r="D17" s="36">
        <v>110001</v>
      </c>
      <c r="E17" s="36" t="s">
        <v>160</v>
      </c>
      <c r="F17" s="16">
        <f t="shared" si="0"/>
        <v>0.77</v>
      </c>
      <c r="G17" s="17">
        <v>0.77</v>
      </c>
      <c r="H17" s="17"/>
      <c r="I17" s="47"/>
    </row>
    <row r="18" ht="22.8" customHeight="1" spans="2:9">
      <c r="B18" s="43"/>
      <c r="C18" s="43"/>
      <c r="D18" s="36">
        <v>110001</v>
      </c>
      <c r="E18" s="36" t="s">
        <v>161</v>
      </c>
      <c r="F18" s="16">
        <f t="shared" si="0"/>
        <v>0.27</v>
      </c>
      <c r="G18" s="17">
        <v>0.27</v>
      </c>
      <c r="H18" s="16"/>
      <c r="I18" s="47"/>
    </row>
    <row r="19" ht="22.8" customHeight="1" spans="1:9">
      <c r="A19" s="6"/>
      <c r="B19" s="43"/>
      <c r="C19" s="43"/>
      <c r="D19" s="36">
        <v>110001</v>
      </c>
      <c r="E19" s="36" t="s">
        <v>162</v>
      </c>
      <c r="F19" s="16">
        <f t="shared" si="0"/>
        <v>0.5</v>
      </c>
      <c r="G19" s="17">
        <v>0.5</v>
      </c>
      <c r="H19" s="17"/>
      <c r="I19" s="47"/>
    </row>
    <row r="20" ht="22.8" customHeight="1" spans="1:9">
      <c r="A20" s="6"/>
      <c r="B20" s="43">
        <v>301</v>
      </c>
      <c r="C20" s="43">
        <v>13</v>
      </c>
      <c r="D20" s="36">
        <v>110001</v>
      </c>
      <c r="E20" s="36" t="s">
        <v>163</v>
      </c>
      <c r="F20" s="16">
        <f t="shared" si="0"/>
        <v>12.11</v>
      </c>
      <c r="G20" s="17">
        <v>12.11</v>
      </c>
      <c r="H20" s="17"/>
      <c r="I20" s="47"/>
    </row>
    <row r="21" ht="22.8" customHeight="1" spans="2:9">
      <c r="B21" s="43">
        <v>302</v>
      </c>
      <c r="C21" s="43" t="s">
        <v>22</v>
      </c>
      <c r="D21" s="36">
        <v>110001</v>
      </c>
      <c r="E21" s="36" t="s">
        <v>164</v>
      </c>
      <c r="F21" s="16">
        <f t="shared" si="0"/>
        <v>34.24</v>
      </c>
      <c r="G21" s="17">
        <f>G22+G23+G24+G25+G26+G27+G28</f>
        <v>3.09</v>
      </c>
      <c r="H21" s="17">
        <f>H22+H23+H24+H25+H26+H27+H28</f>
        <v>31.15</v>
      </c>
      <c r="I21" s="47"/>
    </row>
    <row r="22" ht="22.8" customHeight="1" spans="2:9">
      <c r="B22" s="43" t="s">
        <v>22</v>
      </c>
      <c r="C22" s="45" t="s">
        <v>85</v>
      </c>
      <c r="D22" s="36">
        <v>110001</v>
      </c>
      <c r="E22" s="36" t="s">
        <v>165</v>
      </c>
      <c r="F22" s="16">
        <f t="shared" si="0"/>
        <v>9.25</v>
      </c>
      <c r="G22" s="16"/>
      <c r="H22" s="16">
        <v>9.25</v>
      </c>
      <c r="I22" s="47"/>
    </row>
    <row r="23" ht="22.8" customHeight="1" spans="1:9">
      <c r="A23" s="6"/>
      <c r="B23" s="43" t="s">
        <v>22</v>
      </c>
      <c r="C23" s="45" t="s">
        <v>88</v>
      </c>
      <c r="D23" s="36">
        <v>110001</v>
      </c>
      <c r="E23" s="36" t="s">
        <v>166</v>
      </c>
      <c r="F23" s="16">
        <f t="shared" si="0"/>
        <v>0.4</v>
      </c>
      <c r="G23" s="17">
        <v>0.4</v>
      </c>
      <c r="H23" s="17"/>
      <c r="I23" s="47"/>
    </row>
    <row r="24" ht="22.8" customHeight="1" spans="2:9">
      <c r="B24" s="43" t="s">
        <v>22</v>
      </c>
      <c r="C24" s="45" t="s">
        <v>94</v>
      </c>
      <c r="D24" s="36">
        <v>110001</v>
      </c>
      <c r="E24" s="36" t="s">
        <v>167</v>
      </c>
      <c r="F24" s="16">
        <f t="shared" si="0"/>
        <v>11.66</v>
      </c>
      <c r="G24" s="17"/>
      <c r="H24" s="17">
        <v>11.66</v>
      </c>
      <c r="I24" s="47"/>
    </row>
    <row r="25" ht="22.8" customHeight="1" spans="2:9">
      <c r="B25" s="43" t="s">
        <v>22</v>
      </c>
      <c r="C25" s="45" t="s">
        <v>168</v>
      </c>
      <c r="D25" s="36">
        <v>110001</v>
      </c>
      <c r="E25" s="36" t="s">
        <v>169</v>
      </c>
      <c r="F25" s="16">
        <f t="shared" si="0"/>
        <v>1.9</v>
      </c>
      <c r="G25" s="17"/>
      <c r="H25" s="17">
        <v>1.9</v>
      </c>
      <c r="I25" s="47"/>
    </row>
    <row r="26" ht="22.8" customHeight="1" spans="2:9">
      <c r="B26" s="43" t="s">
        <v>22</v>
      </c>
      <c r="C26" s="45" t="s">
        <v>170</v>
      </c>
      <c r="D26" s="36">
        <v>110001</v>
      </c>
      <c r="E26" s="36" t="s">
        <v>171</v>
      </c>
      <c r="F26" s="16">
        <f t="shared" si="0"/>
        <v>0.81</v>
      </c>
      <c r="G26" s="17">
        <v>0.81</v>
      </c>
      <c r="H26" s="17"/>
      <c r="I26" s="47"/>
    </row>
    <row r="27" ht="22.8" customHeight="1" spans="2:9">
      <c r="B27" s="43" t="s">
        <v>22</v>
      </c>
      <c r="C27" s="45" t="s">
        <v>172</v>
      </c>
      <c r="D27" s="36">
        <v>110001</v>
      </c>
      <c r="E27" s="36" t="s">
        <v>173</v>
      </c>
      <c r="F27" s="16">
        <f t="shared" si="0"/>
        <v>1.88</v>
      </c>
      <c r="G27" s="17">
        <v>1.88</v>
      </c>
      <c r="H27" s="17"/>
      <c r="I27" s="47"/>
    </row>
    <row r="28" ht="22.8" customHeight="1" spans="2:9">
      <c r="B28" s="43" t="s">
        <v>22</v>
      </c>
      <c r="C28" s="45" t="s">
        <v>174</v>
      </c>
      <c r="D28" s="36">
        <v>110001</v>
      </c>
      <c r="E28" s="36" t="s">
        <v>175</v>
      </c>
      <c r="F28" s="16">
        <f t="shared" si="0"/>
        <v>8.34</v>
      </c>
      <c r="G28" s="17"/>
      <c r="H28" s="17">
        <v>8.34</v>
      </c>
      <c r="I28" s="47"/>
    </row>
    <row r="29" ht="22.8" customHeight="1" spans="2:9">
      <c r="B29" s="43">
        <v>303</v>
      </c>
      <c r="C29" s="43" t="s">
        <v>22</v>
      </c>
      <c r="D29" s="36">
        <v>110001</v>
      </c>
      <c r="E29" s="36" t="s">
        <v>176</v>
      </c>
      <c r="F29" s="16">
        <f t="shared" si="0"/>
        <v>0.54</v>
      </c>
      <c r="G29" s="17">
        <f>G30+G31</f>
        <v>0.54</v>
      </c>
      <c r="H29" s="17">
        <f>H30+H31</f>
        <v>0</v>
      </c>
      <c r="I29" s="47"/>
    </row>
    <row r="30" ht="22.8" customHeight="1" spans="2:9">
      <c r="B30" s="43" t="s">
        <v>22</v>
      </c>
      <c r="C30" s="45" t="s">
        <v>85</v>
      </c>
      <c r="D30" s="36">
        <v>110001</v>
      </c>
      <c r="E30" s="36" t="s">
        <v>177</v>
      </c>
      <c r="F30" s="16">
        <f t="shared" si="0"/>
        <v>0.53</v>
      </c>
      <c r="G30" s="17">
        <v>0.53</v>
      </c>
      <c r="H30" s="17"/>
      <c r="I30" s="47"/>
    </row>
    <row r="31" ht="22.8" customHeight="1" spans="2:9">
      <c r="B31" s="43" t="s">
        <v>22</v>
      </c>
      <c r="C31" s="45" t="s">
        <v>178</v>
      </c>
      <c r="D31" s="36">
        <v>110001</v>
      </c>
      <c r="E31" s="36" t="s">
        <v>179</v>
      </c>
      <c r="F31" s="16">
        <f t="shared" si="0"/>
        <v>0.01</v>
      </c>
      <c r="G31" s="17">
        <v>0.01</v>
      </c>
      <c r="H31" s="17"/>
      <c r="I31" s="47"/>
    </row>
    <row r="32" ht="9.75" customHeight="1" spans="1:9">
      <c r="A32" s="19"/>
      <c r="B32" s="19"/>
      <c r="C32" s="19"/>
      <c r="D32" s="46"/>
      <c r="E32" s="19"/>
      <c r="F32" s="19"/>
      <c r="G32" s="19"/>
      <c r="H32" s="19"/>
      <c r="I32" s="49"/>
    </row>
  </sheetData>
  <mergeCells count="12">
    <mergeCell ref="B1:C1"/>
    <mergeCell ref="B2:H2"/>
    <mergeCell ref="B3:E3"/>
    <mergeCell ref="B4:E4"/>
    <mergeCell ref="F4:H4"/>
    <mergeCell ref="B5:C5"/>
    <mergeCell ref="A19:A20"/>
    <mergeCell ref="D5:D6"/>
    <mergeCell ref="E5:E6"/>
    <mergeCell ref="F5:F6"/>
    <mergeCell ref="G5:G6"/>
    <mergeCell ref="H5:H6"/>
  </mergeCells>
  <pageMargins left="0.432638888888889" right="0.393055555555556" top="0.270000010728836" bottom="0.270000010728836" header="0.196527777777778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F8" sqref="F8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8" customWidth="1"/>
    <col min="6" max="6" width="34.0833333333333" customWidth="1"/>
    <col min="7" max="7" width="16.4083333333333" customWidth="1"/>
    <col min="8" max="8" width="1.53333333333333" customWidth="1"/>
    <col min="9" max="10" width="9.76666666666667" customWidth="1"/>
  </cols>
  <sheetData>
    <row r="1" customFormat="1" ht="16.35" customHeight="1" spans="1:8">
      <c r="A1" s="1"/>
      <c r="B1" s="2"/>
      <c r="C1" s="2"/>
      <c r="D1" s="2"/>
      <c r="E1" s="33"/>
      <c r="F1" s="33"/>
      <c r="G1" s="21" t="s">
        <v>187</v>
      </c>
      <c r="H1" s="6"/>
    </row>
    <row r="2" customFormat="1" ht="22.8" customHeight="1" spans="1:8">
      <c r="A2" s="1"/>
      <c r="B2" s="3" t="s">
        <v>188</v>
      </c>
      <c r="C2" s="3"/>
      <c r="D2" s="3"/>
      <c r="E2" s="3"/>
      <c r="F2" s="3"/>
      <c r="G2" s="3"/>
      <c r="H2" s="6" t="s">
        <v>2</v>
      </c>
    </row>
    <row r="3" customFormat="1" ht="19.55" customHeight="1" spans="1:8">
      <c r="A3" s="4"/>
      <c r="B3" s="5" t="s">
        <v>189</v>
      </c>
      <c r="C3" s="5"/>
      <c r="D3" s="5"/>
      <c r="E3" s="5"/>
      <c r="F3" s="5"/>
      <c r="G3" s="22" t="s">
        <v>5</v>
      </c>
      <c r="H3" s="23"/>
    </row>
    <row r="4" customFormat="1" ht="24.4" customHeight="1" spans="1:8">
      <c r="A4" s="8"/>
      <c r="B4" s="7" t="s">
        <v>79</v>
      </c>
      <c r="C4" s="7"/>
      <c r="D4" s="7"/>
      <c r="E4" s="7" t="s">
        <v>69</v>
      </c>
      <c r="F4" s="7" t="s">
        <v>70</v>
      </c>
      <c r="G4" s="7" t="s">
        <v>190</v>
      </c>
      <c r="H4" s="24"/>
    </row>
    <row r="5" customFormat="1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5"/>
    </row>
    <row r="6" customFormat="1" ht="22.8" customHeight="1" spans="1:8">
      <c r="A6" s="9"/>
      <c r="B6" s="10"/>
      <c r="C6" s="10"/>
      <c r="D6" s="10"/>
      <c r="E6" s="10"/>
      <c r="F6" s="10" t="s">
        <v>71</v>
      </c>
      <c r="G6" s="34">
        <f>G7</f>
        <v>12.3946</v>
      </c>
      <c r="H6" s="26"/>
    </row>
    <row r="7" customFormat="1" ht="22.8" customHeight="1" spans="1:8">
      <c r="A7" s="8"/>
      <c r="B7" s="13"/>
      <c r="C7" s="13"/>
      <c r="D7" s="13"/>
      <c r="E7" s="13"/>
      <c r="F7" s="13" t="s">
        <v>22</v>
      </c>
      <c r="G7" s="17">
        <f>G8</f>
        <v>12.3946</v>
      </c>
      <c r="H7" s="24"/>
    </row>
    <row r="8" customFormat="1" ht="22.8" customHeight="1" spans="2:8">
      <c r="B8" s="13"/>
      <c r="C8" s="13"/>
      <c r="D8" s="13"/>
      <c r="E8" s="13"/>
      <c r="F8" s="13" t="s">
        <v>72</v>
      </c>
      <c r="G8" s="17">
        <f>G9+G11</f>
        <v>12.3946</v>
      </c>
      <c r="H8" s="24"/>
    </row>
    <row r="9" customFormat="1" ht="22.8" customHeight="1" spans="2:8">
      <c r="B9" s="35" t="s">
        <v>83</v>
      </c>
      <c r="C9" s="35" t="s">
        <v>191</v>
      </c>
      <c r="D9" s="35" t="s">
        <v>88</v>
      </c>
      <c r="E9" s="36">
        <v>110001</v>
      </c>
      <c r="F9" s="13" t="s">
        <v>89</v>
      </c>
      <c r="G9" s="37">
        <f>G10</f>
        <v>4.4</v>
      </c>
      <c r="H9" s="24"/>
    </row>
    <row r="10" customFormat="1" ht="22.8" customHeight="1" spans="1:8">
      <c r="A10" s="8"/>
      <c r="B10" s="35"/>
      <c r="C10" s="35"/>
      <c r="D10" s="35"/>
      <c r="E10" s="36">
        <v>110001</v>
      </c>
      <c r="F10" s="13" t="s">
        <v>192</v>
      </c>
      <c r="G10" s="17">
        <f>4.4</f>
        <v>4.4</v>
      </c>
      <c r="H10" s="25"/>
    </row>
    <row r="11" customFormat="1" ht="27" customHeight="1" spans="2:7">
      <c r="B11" s="35" t="s">
        <v>193</v>
      </c>
      <c r="C11" s="35" t="s">
        <v>91</v>
      </c>
      <c r="D11" s="35" t="s">
        <v>96</v>
      </c>
      <c r="E11" s="38" t="s">
        <v>86</v>
      </c>
      <c r="F11" s="39" t="s">
        <v>194</v>
      </c>
      <c r="G11" s="40">
        <f>79946/10000</f>
        <v>7.9946</v>
      </c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1.57430555555556" right="0.75" top="1.14166666666667" bottom="0.270000010728836" header="0.984027777777778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/>
  <cols>
    <col min="1" max="1" width="1.53333333333333" customWidth="1"/>
    <col min="2" max="2" width="8.25" customWidth="1"/>
    <col min="3" max="3" width="30.375" customWidth="1"/>
    <col min="4" max="4" width="11.5" customWidth="1"/>
    <col min="5" max="5" width="12.25" customWidth="1"/>
    <col min="6" max="6" width="11.875" customWidth="1"/>
    <col min="7" max="8" width="14.75" customWidth="1"/>
    <col min="9" max="9" width="11.875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195</v>
      </c>
      <c r="J1" s="6"/>
    </row>
    <row r="2" ht="22.8" customHeight="1" spans="1:10">
      <c r="A2" s="1"/>
      <c r="B2" s="3" t="s">
        <v>196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197</v>
      </c>
      <c r="C4" s="7" t="s">
        <v>70</v>
      </c>
      <c r="D4" s="7" t="s">
        <v>198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199</v>
      </c>
      <c r="F5" s="7" t="s">
        <v>200</v>
      </c>
      <c r="G5" s="7"/>
      <c r="H5" s="7"/>
      <c r="I5" s="7" t="s">
        <v>201</v>
      </c>
      <c r="J5" s="24"/>
    </row>
    <row r="6" ht="24.4" customHeight="1" spans="1:10">
      <c r="A6" s="8"/>
      <c r="B6" s="7"/>
      <c r="C6" s="7"/>
      <c r="D6" s="7"/>
      <c r="E6" s="30"/>
      <c r="F6" s="7" t="s">
        <v>149</v>
      </c>
      <c r="G6" s="7" t="s">
        <v>202</v>
      </c>
      <c r="H6" s="7" t="s">
        <v>203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1.9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1.9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D9</f>
        <v>1.9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1.9</v>
      </c>
      <c r="J8" s="24"/>
    </row>
    <row r="9" ht="22.8" customHeight="1" spans="1:10">
      <c r="A9" s="8"/>
      <c r="B9" s="13">
        <v>110001</v>
      </c>
      <c r="C9" s="13" t="s">
        <v>72</v>
      </c>
      <c r="D9" s="16">
        <f>E9+F9+I9</f>
        <v>1.9</v>
      </c>
      <c r="E9" s="18"/>
      <c r="F9" s="18">
        <f>G9+H9</f>
        <v>0</v>
      </c>
      <c r="G9" s="18"/>
      <c r="H9" s="18"/>
      <c r="I9" s="18">
        <v>1.9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1.14166666666667" bottom="0.270000010728836" header="0.786805555555556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204</v>
      </c>
      <c r="J1" s="6"/>
    </row>
    <row r="2" ht="22.8" customHeight="1" spans="1:10">
      <c r="A2" s="1"/>
      <c r="B2" s="3" t="s">
        <v>205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206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0</v>
      </c>
      <c r="H7" s="31">
        <f>H8</f>
        <v>0</v>
      </c>
      <c r="I7" s="31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SUM(G9:G10)</f>
        <v>0</v>
      </c>
      <c r="H8" s="16">
        <f>SUM(H9:H10)</f>
        <v>0</v>
      </c>
      <c r="I8" s="16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118</v>
      </c>
      <c r="G10" s="16">
        <f>H10+I10</f>
        <v>0</v>
      </c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944444444444444" bottom="0.270000010728836" header="1.02361111111111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10" defaultRowHeight="13.5"/>
  <cols>
    <col min="1" max="1" width="1.53333333333333" customWidth="1"/>
    <col min="2" max="2" width="10" customWidth="1"/>
    <col min="3" max="3" width="20.125" customWidth="1"/>
    <col min="4" max="5" width="12.125" customWidth="1"/>
    <col min="6" max="8" width="16.4083333333333" customWidth="1"/>
    <col min="9" max="9" width="1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207</v>
      </c>
      <c r="J1" s="6"/>
    </row>
    <row r="2" ht="22.8" customHeight="1" spans="1:10">
      <c r="A2" s="1"/>
      <c r="B2" s="3" t="s">
        <v>208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197</v>
      </c>
      <c r="C4" s="7" t="s">
        <v>70</v>
      </c>
      <c r="D4" s="7" t="s">
        <v>198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199</v>
      </c>
      <c r="F5" s="7" t="s">
        <v>200</v>
      </c>
      <c r="G5" s="7"/>
      <c r="H5" s="7"/>
      <c r="I5" s="7" t="s">
        <v>201</v>
      </c>
      <c r="J5" s="24"/>
    </row>
    <row r="6" ht="24.4" customHeight="1" spans="1:10">
      <c r="A6" s="8"/>
      <c r="B6" s="7"/>
      <c r="C6" s="7"/>
      <c r="D6" s="7"/>
      <c r="E6" s="30"/>
      <c r="F6" s="7" t="s">
        <v>149</v>
      </c>
      <c r="G6" s="7" t="s">
        <v>202</v>
      </c>
      <c r="H6" s="7" t="s">
        <v>203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 t="s">
        <v>118</v>
      </c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1.25972222222222" bottom="0.270000010728836" header="1.14166666666667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29.5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209</v>
      </c>
      <c r="J1" s="6"/>
    </row>
    <row r="2" ht="22.8" customHeight="1" spans="1:10">
      <c r="A2" s="1"/>
      <c r="B2" s="3" t="s">
        <v>210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211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118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1.37777777777778" right="0.75" top="1.29861111111111" bottom="0.270000010728836" header="1.062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雔雔</cp:lastModifiedBy>
  <dcterms:created xsi:type="dcterms:W3CDTF">2022-03-09T08:14:00Z</dcterms:created>
  <dcterms:modified xsi:type="dcterms:W3CDTF">2022-03-11T08:30:08Z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2052-11.1.0.11365</vt:lpwstr>
  </property>
</Properties>
</file>